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"/>
    </mc:Choice>
  </mc:AlternateContent>
  <bookViews>
    <workbookView xWindow="0" yWindow="0" windowWidth="0" windowHeight="0"/>
  </bookViews>
  <sheets>
    <sheet name="Rekapitulace stavby" sheetId="1" r:id="rId1"/>
    <sheet name="SO 01 - Obnova opevnění n..." sheetId="2" r:id="rId2"/>
    <sheet name="SO 02 - Odstranění nánosů..." sheetId="3" r:id="rId3"/>
    <sheet name="VON - Vedlejší a ostatní ..." sheetId="4" r:id="rId4"/>
    <sheet name="STV1 - Stavební část" sheetId="5" r:id="rId5"/>
    <sheet name="STV2 - Odstranění nánosů" sheetId="6" r:id="rId6"/>
    <sheet name="VRN - Vedlejší a ostatní ..." sheetId="7" r:id="rId7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01 - Obnova opevnění n...'!$C$91:$K$193</definedName>
    <definedName name="_xlnm.Print_Area" localSheetId="1">'SO 01 - Obnova opevnění n...'!$C$77:$K$193</definedName>
    <definedName name="_xlnm.Print_Titles" localSheetId="1">'SO 01 - Obnova opevnění n...'!$91:$91</definedName>
    <definedName name="_xlnm._FilterDatabase" localSheetId="2" hidden="1">'SO 02 - Odstranění nánosů...'!$C$87:$K$117</definedName>
    <definedName name="_xlnm.Print_Area" localSheetId="2">'SO 02 - Odstranění nánosů...'!$C$73:$K$117</definedName>
    <definedName name="_xlnm.Print_Titles" localSheetId="2">'SO 02 - Odstranění nánosů...'!$87:$87</definedName>
    <definedName name="_xlnm._FilterDatabase" localSheetId="3" hidden="1">'VON - Vedlejší a ostatní ...'!$C$89:$K$167</definedName>
    <definedName name="_xlnm.Print_Area" localSheetId="3">'VON - Vedlejší a ostatní ...'!$C$75:$K$167</definedName>
    <definedName name="_xlnm.Print_Titles" localSheetId="3">'VON - Vedlejší a ostatní ...'!$89:$89</definedName>
    <definedName name="_xlnm._FilterDatabase" localSheetId="4" hidden="1">'STV1 - Stavební část'!$C$93:$K$395</definedName>
    <definedName name="_xlnm.Print_Area" localSheetId="4">'STV1 - Stavební část'!$C$79:$K$395</definedName>
    <definedName name="_xlnm.Print_Titles" localSheetId="4">'STV1 - Stavební část'!$93:$93</definedName>
    <definedName name="_xlnm._FilterDatabase" localSheetId="5" hidden="1">'STV2 - Odstranění nánosů'!$C$87:$K$103</definedName>
    <definedName name="_xlnm.Print_Area" localSheetId="5">'STV2 - Odstranění nánosů'!$C$73:$K$103</definedName>
    <definedName name="_xlnm.Print_Titles" localSheetId="5">'STV2 - Odstranění nánosů'!$87:$87</definedName>
    <definedName name="_xlnm._FilterDatabase" localSheetId="6" hidden="1">'VRN - Vedlejší a ostatní ...'!$C$85:$K$161</definedName>
    <definedName name="_xlnm.Print_Area" localSheetId="6">'VRN - Vedlejší a ostatní ...'!$C$71:$K$161</definedName>
    <definedName name="_xlnm.Print_Titles" localSheetId="6">'VRN - Vedlejší a ostatní ...'!$85:$85</definedName>
  </definedNames>
  <calcPr/>
</workbook>
</file>

<file path=xl/calcChain.xml><?xml version="1.0" encoding="utf-8"?>
<calcChain xmlns="http://schemas.openxmlformats.org/spreadsheetml/2006/main">
  <c i="7" l="1" r="J39"/>
  <c r="J38"/>
  <c i="1" r="AY62"/>
  <c i="7" r="J37"/>
  <c i="1" r="AX62"/>
  <c i="7" r="BI158"/>
  <c r="BH158"/>
  <c r="BF158"/>
  <c r="BE158"/>
  <c r="T158"/>
  <c r="R158"/>
  <c r="P158"/>
  <c r="BI155"/>
  <c r="BH155"/>
  <c r="BF155"/>
  <c r="BE155"/>
  <c r="T155"/>
  <c r="R155"/>
  <c r="P155"/>
  <c r="BI151"/>
  <c r="BH151"/>
  <c r="BF151"/>
  <c r="BE151"/>
  <c r="T151"/>
  <c r="R151"/>
  <c r="P151"/>
  <c r="BI147"/>
  <c r="BH147"/>
  <c r="BF147"/>
  <c r="BE147"/>
  <c r="T147"/>
  <c r="R147"/>
  <c r="P147"/>
  <c r="BI143"/>
  <c r="BH143"/>
  <c r="BF143"/>
  <c r="BE143"/>
  <c r="T143"/>
  <c r="R143"/>
  <c r="P143"/>
  <c r="BI139"/>
  <c r="BH139"/>
  <c r="BF139"/>
  <c r="BE139"/>
  <c r="T139"/>
  <c r="R139"/>
  <c r="P139"/>
  <c r="BI136"/>
  <c r="BH136"/>
  <c r="BF136"/>
  <c r="BE136"/>
  <c r="T136"/>
  <c r="R136"/>
  <c r="P136"/>
  <c r="BI132"/>
  <c r="BH132"/>
  <c r="BF132"/>
  <c r="BE132"/>
  <c r="T132"/>
  <c r="R132"/>
  <c r="P132"/>
  <c r="BI129"/>
  <c r="BH129"/>
  <c r="BF129"/>
  <c r="BE129"/>
  <c r="T129"/>
  <c r="R129"/>
  <c r="P129"/>
  <c r="BI126"/>
  <c r="BH126"/>
  <c r="BF126"/>
  <c r="BE126"/>
  <c r="T126"/>
  <c r="R126"/>
  <c r="P126"/>
  <c r="BI122"/>
  <c r="BH122"/>
  <c r="BF122"/>
  <c r="BE122"/>
  <c r="T122"/>
  <c r="R122"/>
  <c r="P122"/>
  <c r="BI118"/>
  <c r="BH118"/>
  <c r="BF118"/>
  <c r="BE118"/>
  <c r="T118"/>
  <c r="R118"/>
  <c r="P118"/>
  <c r="BI114"/>
  <c r="BH114"/>
  <c r="BF114"/>
  <c r="BE114"/>
  <c r="T114"/>
  <c r="R114"/>
  <c r="P114"/>
  <c r="BI110"/>
  <c r="BH110"/>
  <c r="BF110"/>
  <c r="BE110"/>
  <c r="T110"/>
  <c r="R110"/>
  <c r="P110"/>
  <c r="BI106"/>
  <c r="BH106"/>
  <c r="BF106"/>
  <c r="BE106"/>
  <c r="T106"/>
  <c r="R106"/>
  <c r="P106"/>
  <c r="BI102"/>
  <c r="BH102"/>
  <c r="BF102"/>
  <c r="BE102"/>
  <c r="T102"/>
  <c r="R102"/>
  <c r="P102"/>
  <c r="BI98"/>
  <c r="BH98"/>
  <c r="BF98"/>
  <c r="BE98"/>
  <c r="T98"/>
  <c r="R98"/>
  <c r="P98"/>
  <c r="BI95"/>
  <c r="BH95"/>
  <c r="BF95"/>
  <c r="BE95"/>
  <c r="T95"/>
  <c r="R95"/>
  <c r="P95"/>
  <c r="BI92"/>
  <c r="BH92"/>
  <c r="BF92"/>
  <c r="BE92"/>
  <c r="T92"/>
  <c r="R92"/>
  <c r="P92"/>
  <c r="BI88"/>
  <c r="BH88"/>
  <c r="BF88"/>
  <c r="BE88"/>
  <c r="T88"/>
  <c r="R88"/>
  <c r="P88"/>
  <c r="F82"/>
  <c r="F80"/>
  <c r="E78"/>
  <c r="F58"/>
  <c r="F56"/>
  <c r="E54"/>
  <c r="J26"/>
  <c r="E26"/>
  <c r="J83"/>
  <c r="J25"/>
  <c r="J23"/>
  <c r="E23"/>
  <c r="J82"/>
  <c r="J22"/>
  <c r="J20"/>
  <c r="E20"/>
  <c r="F83"/>
  <c r="J19"/>
  <c r="J14"/>
  <c r="J80"/>
  <c r="E7"/>
  <c r="E74"/>
  <c i="6" r="J39"/>
  <c r="J38"/>
  <c i="1" r="AY61"/>
  <c i="6" r="J37"/>
  <c i="1" r="AX61"/>
  <c i="6" r="BI101"/>
  <c r="BH101"/>
  <c r="BF101"/>
  <c r="BE101"/>
  <c r="T101"/>
  <c r="T100"/>
  <c r="R101"/>
  <c r="R100"/>
  <c r="P101"/>
  <c r="P100"/>
  <c r="BI97"/>
  <c r="BH97"/>
  <c r="BF97"/>
  <c r="BE97"/>
  <c r="T97"/>
  <c r="R97"/>
  <c r="P97"/>
  <c r="BI94"/>
  <c r="BH94"/>
  <c r="BF94"/>
  <c r="BE94"/>
  <c r="T94"/>
  <c r="R94"/>
  <c r="P94"/>
  <c r="BI91"/>
  <c r="BH91"/>
  <c r="BF91"/>
  <c r="BE91"/>
  <c r="T91"/>
  <c r="R91"/>
  <c r="P91"/>
  <c r="F84"/>
  <c r="F82"/>
  <c r="E80"/>
  <c r="F58"/>
  <c r="F56"/>
  <c r="E54"/>
  <c r="J26"/>
  <c r="E26"/>
  <c r="J85"/>
  <c r="J25"/>
  <c r="J23"/>
  <c r="E23"/>
  <c r="J84"/>
  <c r="J22"/>
  <c r="J20"/>
  <c r="E20"/>
  <c r="F85"/>
  <c r="J19"/>
  <c r="J14"/>
  <c r="J82"/>
  <c r="E7"/>
  <c r="E76"/>
  <c i="5" r="J39"/>
  <c r="J38"/>
  <c i="1" r="AY60"/>
  <c i="5" r="J37"/>
  <c i="1" r="AX60"/>
  <c i="5" r="BI392"/>
  <c r="BH392"/>
  <c r="BG392"/>
  <c r="BF392"/>
  <c r="T392"/>
  <c r="T391"/>
  <c r="R392"/>
  <c r="R391"/>
  <c r="P392"/>
  <c r="P391"/>
  <c r="BI384"/>
  <c r="BH384"/>
  <c r="BG384"/>
  <c r="BF384"/>
  <c r="T384"/>
  <c r="T383"/>
  <c r="R384"/>
  <c r="R383"/>
  <c r="P384"/>
  <c r="P383"/>
  <c r="BI379"/>
  <c r="BH379"/>
  <c r="BG379"/>
  <c r="BF379"/>
  <c r="T379"/>
  <c r="R379"/>
  <c r="P379"/>
  <c r="BI375"/>
  <c r="BH375"/>
  <c r="BG375"/>
  <c r="BF375"/>
  <c r="T375"/>
  <c r="R375"/>
  <c r="P375"/>
  <c r="BI372"/>
  <c r="BH372"/>
  <c r="BG372"/>
  <c r="BF372"/>
  <c r="T372"/>
  <c r="R372"/>
  <c r="P372"/>
  <c r="BI368"/>
  <c r="BH368"/>
  <c r="BG368"/>
  <c r="BF368"/>
  <c r="T368"/>
  <c r="R368"/>
  <c r="P368"/>
  <c r="BI363"/>
  <c r="BH363"/>
  <c r="BG363"/>
  <c r="BF363"/>
  <c r="T363"/>
  <c r="R363"/>
  <c r="P363"/>
  <c r="BI356"/>
  <c r="BH356"/>
  <c r="BG356"/>
  <c r="BF356"/>
  <c r="T356"/>
  <c r="R356"/>
  <c r="P356"/>
  <c r="BI352"/>
  <c r="BH352"/>
  <c r="BG352"/>
  <c r="BF352"/>
  <c r="T352"/>
  <c r="R352"/>
  <c r="P352"/>
  <c r="BI348"/>
  <c r="BH348"/>
  <c r="BG348"/>
  <c r="BF348"/>
  <c r="T348"/>
  <c r="R348"/>
  <c r="P348"/>
  <c r="BI343"/>
  <c r="BH343"/>
  <c r="BG343"/>
  <c r="BF343"/>
  <c r="T343"/>
  <c r="R343"/>
  <c r="P343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7"/>
  <c r="BH317"/>
  <c r="BG317"/>
  <c r="BF317"/>
  <c r="T317"/>
  <c r="T316"/>
  <c r="R317"/>
  <c r="R316"/>
  <c r="P317"/>
  <c r="P316"/>
  <c r="BI311"/>
  <c r="BH311"/>
  <c r="BG311"/>
  <c r="BF311"/>
  <c r="T311"/>
  <c r="R311"/>
  <c r="P311"/>
  <c r="BI306"/>
  <c r="BH306"/>
  <c r="BG306"/>
  <c r="BF306"/>
  <c r="T306"/>
  <c r="R306"/>
  <c r="P306"/>
  <c r="BI302"/>
  <c r="BH302"/>
  <c r="BG302"/>
  <c r="BF302"/>
  <c r="T302"/>
  <c r="R302"/>
  <c r="P302"/>
  <c r="BI297"/>
  <c r="BH297"/>
  <c r="BG297"/>
  <c r="BF297"/>
  <c r="T297"/>
  <c r="R297"/>
  <c r="P297"/>
  <c r="BI292"/>
  <c r="BH292"/>
  <c r="BG292"/>
  <c r="BF292"/>
  <c r="T292"/>
  <c r="R292"/>
  <c r="P292"/>
  <c r="BI289"/>
  <c r="BH289"/>
  <c r="BG289"/>
  <c r="BF289"/>
  <c r="T289"/>
  <c r="R289"/>
  <c r="P289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7"/>
  <c r="BH267"/>
  <c r="BG267"/>
  <c r="BF267"/>
  <c r="T267"/>
  <c r="R267"/>
  <c r="P267"/>
  <c r="BI263"/>
  <c r="BH263"/>
  <c r="BG263"/>
  <c r="BF263"/>
  <c r="T263"/>
  <c r="R263"/>
  <c r="P263"/>
  <c r="BI257"/>
  <c r="BH257"/>
  <c r="BG257"/>
  <c r="BF257"/>
  <c r="T257"/>
  <c r="R257"/>
  <c r="P257"/>
  <c r="BI253"/>
  <c r="BH253"/>
  <c r="BG253"/>
  <c r="BF253"/>
  <c r="T253"/>
  <c r="R253"/>
  <c r="P253"/>
  <c r="BI248"/>
  <c r="BH248"/>
  <c r="BG248"/>
  <c r="BF248"/>
  <c r="T248"/>
  <c r="R248"/>
  <c r="P248"/>
  <c r="BI244"/>
  <c r="BH244"/>
  <c r="BG244"/>
  <c r="BF244"/>
  <c r="T244"/>
  <c r="R244"/>
  <c r="P244"/>
  <c r="BI238"/>
  <c r="BH238"/>
  <c r="BG238"/>
  <c r="BF238"/>
  <c r="T238"/>
  <c r="R238"/>
  <c r="P238"/>
  <c r="BI233"/>
  <c r="BH233"/>
  <c r="BG233"/>
  <c r="BF233"/>
  <c r="T233"/>
  <c r="R233"/>
  <c r="P233"/>
  <c r="BI227"/>
  <c r="BH227"/>
  <c r="BG227"/>
  <c r="BF227"/>
  <c r="T227"/>
  <c r="R227"/>
  <c r="P227"/>
  <c r="BI224"/>
  <c r="BH224"/>
  <c r="BG224"/>
  <c r="BF224"/>
  <c r="T224"/>
  <c r="R224"/>
  <c r="P224"/>
  <c r="BI219"/>
  <c r="BH219"/>
  <c r="BG219"/>
  <c r="BF219"/>
  <c r="T219"/>
  <c r="R219"/>
  <c r="P219"/>
  <c r="BI216"/>
  <c r="BH216"/>
  <c r="BG216"/>
  <c r="BF216"/>
  <c r="T216"/>
  <c r="R216"/>
  <c r="P216"/>
  <c r="BI211"/>
  <c r="BH211"/>
  <c r="BG211"/>
  <c r="BF211"/>
  <c r="T211"/>
  <c r="R211"/>
  <c r="P211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BI97"/>
  <c r="BH97"/>
  <c r="BG97"/>
  <c r="BF97"/>
  <c r="T97"/>
  <c r="R97"/>
  <c r="P97"/>
  <c r="F90"/>
  <c r="F88"/>
  <c r="E86"/>
  <c r="F58"/>
  <c r="F56"/>
  <c r="E54"/>
  <c r="J26"/>
  <c r="E26"/>
  <c r="J91"/>
  <c r="J25"/>
  <c r="J23"/>
  <c r="E23"/>
  <c r="J90"/>
  <c r="J22"/>
  <c r="J20"/>
  <c r="E20"/>
  <c r="F91"/>
  <c r="J19"/>
  <c r="J14"/>
  <c r="J88"/>
  <c r="E7"/>
  <c r="E82"/>
  <c i="4" r="J39"/>
  <c r="J38"/>
  <c i="1" r="AY58"/>
  <c i="4" r="J37"/>
  <c i="1" r="AX58"/>
  <c i="4" r="BI166"/>
  <c r="BH166"/>
  <c r="BF166"/>
  <c r="BE166"/>
  <c r="T166"/>
  <c r="R166"/>
  <c r="P166"/>
  <c r="BI161"/>
  <c r="BH161"/>
  <c r="BF161"/>
  <c r="BE161"/>
  <c r="T161"/>
  <c r="R161"/>
  <c r="P161"/>
  <c r="BI158"/>
  <c r="BH158"/>
  <c r="BF158"/>
  <c r="BE158"/>
  <c r="T158"/>
  <c r="R158"/>
  <c r="P158"/>
  <c r="BI147"/>
  <c r="BH147"/>
  <c r="BF147"/>
  <c r="BE147"/>
  <c r="T147"/>
  <c r="R147"/>
  <c r="P147"/>
  <c r="BI144"/>
  <c r="BH144"/>
  <c r="BF144"/>
  <c r="BE144"/>
  <c r="T144"/>
  <c r="R144"/>
  <c r="P144"/>
  <c r="BI138"/>
  <c r="BH138"/>
  <c r="BF138"/>
  <c r="BE138"/>
  <c r="T138"/>
  <c r="R138"/>
  <c r="P138"/>
  <c r="BI137"/>
  <c r="BH137"/>
  <c r="BF137"/>
  <c r="BE137"/>
  <c r="T137"/>
  <c r="R137"/>
  <c r="P137"/>
  <c r="BI134"/>
  <c r="BH134"/>
  <c r="BF134"/>
  <c r="BE134"/>
  <c r="T134"/>
  <c r="R134"/>
  <c r="P134"/>
  <c r="BI131"/>
  <c r="BH131"/>
  <c r="BF131"/>
  <c r="BE131"/>
  <c r="T131"/>
  <c r="R131"/>
  <c r="P131"/>
  <c r="BI128"/>
  <c r="BH128"/>
  <c r="BF128"/>
  <c r="BE128"/>
  <c r="T128"/>
  <c r="R128"/>
  <c r="P128"/>
  <c r="BI122"/>
  <c r="BH122"/>
  <c r="BF122"/>
  <c r="BE122"/>
  <c r="T122"/>
  <c r="R122"/>
  <c r="P122"/>
  <c r="BI117"/>
  <c r="BH117"/>
  <c r="BF117"/>
  <c r="BE117"/>
  <c r="T117"/>
  <c r="R117"/>
  <c r="P117"/>
  <c r="BI113"/>
  <c r="BH113"/>
  <c r="BF113"/>
  <c r="BE113"/>
  <c r="T113"/>
  <c r="R113"/>
  <c r="P113"/>
  <c r="BI112"/>
  <c r="BH112"/>
  <c r="BF112"/>
  <c r="BE112"/>
  <c r="T112"/>
  <c r="R112"/>
  <c r="P112"/>
  <c r="BI111"/>
  <c r="BH111"/>
  <c r="BF111"/>
  <c r="BE111"/>
  <c r="T111"/>
  <c r="R111"/>
  <c r="P111"/>
  <c r="BI102"/>
  <c r="BH102"/>
  <c r="BF102"/>
  <c r="BE102"/>
  <c r="T102"/>
  <c r="T92"/>
  <c r="R102"/>
  <c r="R92"/>
  <c r="P102"/>
  <c r="P92"/>
  <c r="BI93"/>
  <c r="BH93"/>
  <c r="BF93"/>
  <c r="BE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3" r="J39"/>
  <c r="J38"/>
  <c i="1" r="AY57"/>
  <c i="3" r="J37"/>
  <c i="1" r="AX57"/>
  <c i="3" r="BI115"/>
  <c r="BH115"/>
  <c r="BF115"/>
  <c r="BE115"/>
  <c r="T115"/>
  <c r="T114"/>
  <c r="R115"/>
  <c r="R114"/>
  <c r="P115"/>
  <c r="P114"/>
  <c r="BI110"/>
  <c r="BH110"/>
  <c r="BF110"/>
  <c r="BE110"/>
  <c r="T110"/>
  <c r="R110"/>
  <c r="P110"/>
  <c r="BI106"/>
  <c r="BH106"/>
  <c r="BF106"/>
  <c r="BE106"/>
  <c r="T106"/>
  <c r="R106"/>
  <c r="P106"/>
  <c r="BI103"/>
  <c r="BH103"/>
  <c r="BF103"/>
  <c r="BE103"/>
  <c r="T103"/>
  <c r="R103"/>
  <c r="P103"/>
  <c r="BI100"/>
  <c r="BH100"/>
  <c r="BF100"/>
  <c r="BE100"/>
  <c r="T100"/>
  <c r="R100"/>
  <c r="P100"/>
  <c r="BI97"/>
  <c r="BH97"/>
  <c r="BF97"/>
  <c r="BE97"/>
  <c r="T97"/>
  <c r="R97"/>
  <c r="P97"/>
  <c r="BI94"/>
  <c r="BH94"/>
  <c r="BF94"/>
  <c r="BE94"/>
  <c r="T94"/>
  <c r="R94"/>
  <c r="P94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2" r="J39"/>
  <c r="J38"/>
  <c i="1" r="AY56"/>
  <c i="2" r="J37"/>
  <c i="1" r="AX56"/>
  <c i="2" r="BI192"/>
  <c r="BH192"/>
  <c r="BF192"/>
  <c r="BE192"/>
  <c r="T192"/>
  <c r="T191"/>
  <c r="R192"/>
  <c r="R191"/>
  <c r="P192"/>
  <c r="P191"/>
  <c r="BI190"/>
  <c r="BH190"/>
  <c r="BF190"/>
  <c r="BE190"/>
  <c r="T190"/>
  <c r="T189"/>
  <c r="R190"/>
  <c r="R189"/>
  <c r="P190"/>
  <c r="P189"/>
  <c r="BI184"/>
  <c r="BH184"/>
  <c r="BF184"/>
  <c r="BE184"/>
  <c r="T184"/>
  <c r="T183"/>
  <c r="R184"/>
  <c r="R183"/>
  <c r="P184"/>
  <c r="P183"/>
  <c r="BI178"/>
  <c r="BH178"/>
  <c r="BF178"/>
  <c r="BE178"/>
  <c r="T178"/>
  <c r="T177"/>
  <c r="R178"/>
  <c r="R177"/>
  <c r="P178"/>
  <c r="P177"/>
  <c r="BI173"/>
  <c r="BH173"/>
  <c r="BF173"/>
  <c r="BE173"/>
  <c r="T173"/>
  <c r="R173"/>
  <c r="P173"/>
  <c r="BI169"/>
  <c r="BH169"/>
  <c r="BF169"/>
  <c r="BE169"/>
  <c r="T169"/>
  <c r="R169"/>
  <c r="P169"/>
  <c r="BI161"/>
  <c r="BH161"/>
  <c r="BF161"/>
  <c r="BE161"/>
  <c r="T161"/>
  <c r="R161"/>
  <c r="P161"/>
  <c r="BI157"/>
  <c r="BH157"/>
  <c r="BF157"/>
  <c r="BE157"/>
  <c r="T157"/>
  <c r="R157"/>
  <c r="P157"/>
  <c r="BI152"/>
  <c r="BH152"/>
  <c r="BF152"/>
  <c r="BE152"/>
  <c r="T152"/>
  <c r="T151"/>
  <c r="R152"/>
  <c r="R151"/>
  <c r="P152"/>
  <c r="P151"/>
  <c r="BI146"/>
  <c r="BH146"/>
  <c r="BF146"/>
  <c r="BE146"/>
  <c r="T146"/>
  <c r="R146"/>
  <c r="P146"/>
  <c r="BI142"/>
  <c r="BH142"/>
  <c r="BF142"/>
  <c r="BE142"/>
  <c r="T142"/>
  <c r="R142"/>
  <c r="P142"/>
  <c r="BI137"/>
  <c r="BH137"/>
  <c r="BF137"/>
  <c r="BE137"/>
  <c r="T137"/>
  <c r="R137"/>
  <c r="P137"/>
  <c r="BI133"/>
  <c r="BH133"/>
  <c r="BF133"/>
  <c r="BE133"/>
  <c r="T133"/>
  <c r="R133"/>
  <c r="P133"/>
  <c r="BI125"/>
  <c r="BH125"/>
  <c r="BF125"/>
  <c r="BE125"/>
  <c r="T125"/>
  <c r="R125"/>
  <c r="P125"/>
  <c r="BI120"/>
  <c r="BH120"/>
  <c r="BF120"/>
  <c r="BE120"/>
  <c r="T120"/>
  <c r="R120"/>
  <c r="P120"/>
  <c r="BI112"/>
  <c r="BH112"/>
  <c r="BF112"/>
  <c r="BE112"/>
  <c r="T112"/>
  <c r="R112"/>
  <c r="P112"/>
  <c r="BI109"/>
  <c r="BH109"/>
  <c r="BF109"/>
  <c r="BE109"/>
  <c r="T109"/>
  <c r="R109"/>
  <c r="P109"/>
  <c r="BI104"/>
  <c r="BH104"/>
  <c r="BF104"/>
  <c r="BE104"/>
  <c r="T104"/>
  <c r="R104"/>
  <c r="P104"/>
  <c r="BI100"/>
  <c r="BH100"/>
  <c r="BF100"/>
  <c r="BE100"/>
  <c r="T100"/>
  <c r="R100"/>
  <c r="P100"/>
  <c r="BI95"/>
  <c r="BH95"/>
  <c r="BF95"/>
  <c r="BE95"/>
  <c r="T95"/>
  <c r="R95"/>
  <c r="P95"/>
  <c r="J89"/>
  <c r="J88"/>
  <c r="F88"/>
  <c r="F86"/>
  <c r="E84"/>
  <c r="J59"/>
  <c r="J58"/>
  <c r="F58"/>
  <c r="F56"/>
  <c r="E54"/>
  <c r="J20"/>
  <c r="E20"/>
  <c r="F89"/>
  <c r="J19"/>
  <c r="J14"/>
  <c r="J86"/>
  <c r="E7"/>
  <c r="E80"/>
  <c i="1" r="L50"/>
  <c r="AM50"/>
  <c r="AM49"/>
  <c r="L49"/>
  <c r="AM47"/>
  <c r="L47"/>
  <c r="L45"/>
  <c r="L44"/>
  <c i="2" r="BK192"/>
  <c r="J192"/>
  <c r="BK190"/>
  <c r="J190"/>
  <c r="BK184"/>
  <c r="J184"/>
  <c r="BK178"/>
  <c r="J178"/>
  <c r="BK173"/>
  <c r="J173"/>
  <c r="BK169"/>
  <c r="J169"/>
  <c r="BK161"/>
  <c r="J161"/>
  <c r="BK157"/>
  <c r="J157"/>
  <c r="BK152"/>
  <c r="J152"/>
  <c r="BK146"/>
  <c r="J146"/>
  <c r="BK142"/>
  <c r="J142"/>
  <c r="BK137"/>
  <c r="J137"/>
  <c r="BK133"/>
  <c r="J133"/>
  <c r="BK125"/>
  <c r="J125"/>
  <c r="BK120"/>
  <c r="J120"/>
  <c r="BK112"/>
  <c r="J112"/>
  <c r="BK109"/>
  <c r="J109"/>
  <c r="BK104"/>
  <c r="J104"/>
  <c r="BK100"/>
  <c r="J100"/>
  <c r="BK95"/>
  <c r="J95"/>
  <c i="1" r="AS59"/>
  <c r="AS55"/>
  <c i="3" r="BK115"/>
  <c r="J115"/>
  <c r="BK110"/>
  <c r="J110"/>
  <c r="BK106"/>
  <c r="J106"/>
  <c r="BK103"/>
  <c r="J103"/>
  <c r="BK100"/>
  <c r="J100"/>
  <c r="BK97"/>
  <c r="J97"/>
  <c r="BK94"/>
  <c r="J94"/>
  <c r="BK91"/>
  <c r="J91"/>
  <c i="4" r="BK166"/>
  <c r="J166"/>
  <c r="BK161"/>
  <c r="J161"/>
  <c r="BK158"/>
  <c r="J158"/>
  <c r="BK147"/>
  <c r="J147"/>
  <c r="BK144"/>
  <c r="J144"/>
  <c r="BK138"/>
  <c r="J138"/>
  <c r="BK137"/>
  <c r="J137"/>
  <c r="BK134"/>
  <c r="J134"/>
  <c r="BK131"/>
  <c r="J131"/>
  <c r="BK128"/>
  <c r="J128"/>
  <c r="BK122"/>
  <c r="J122"/>
  <c r="BK117"/>
  <c r="J117"/>
  <c r="BK113"/>
  <c r="J113"/>
  <c r="BK112"/>
  <c r="J112"/>
  <c r="BK111"/>
  <c r="J111"/>
  <c r="BK102"/>
  <c r="J102"/>
  <c r="BK93"/>
  <c r="J93"/>
  <c i="5" r="BK392"/>
  <c r="J392"/>
  <c r="BK384"/>
  <c r="J384"/>
  <c r="BK379"/>
  <c r="J379"/>
  <c r="BK375"/>
  <c r="J375"/>
  <c r="BK372"/>
  <c r="J372"/>
  <c r="BK368"/>
  <c r="J368"/>
  <c r="BK363"/>
  <c r="J363"/>
  <c r="BK356"/>
  <c r="J356"/>
  <c r="BK352"/>
  <c r="J352"/>
  <c r="BK348"/>
  <c r="J348"/>
  <c r="BK343"/>
  <c r="J343"/>
  <c r="BK342"/>
  <c r="J342"/>
  <c r="BK338"/>
  <c r="J338"/>
  <c r="BK334"/>
  <c r="J334"/>
  <c r="BK330"/>
  <c r="J330"/>
  <c r="BK326"/>
  <c r="J326"/>
  <c r="BK322"/>
  <c r="J322"/>
  <c r="BK317"/>
  <c r="J317"/>
  <c r="BK311"/>
  <c r="J311"/>
  <c r="BK306"/>
  <c r="J306"/>
  <c r="BK302"/>
  <c r="J302"/>
  <c r="BK297"/>
  <c r="J297"/>
  <c r="BK292"/>
  <c r="J292"/>
  <c r="BK289"/>
  <c r="J289"/>
  <c r="BK284"/>
  <c r="J284"/>
  <c r="BK280"/>
  <c r="J280"/>
  <c r="BK276"/>
  <c r="J276"/>
  <c r="BK272"/>
  <c r="J272"/>
  <c r="BK267"/>
  <c r="J267"/>
  <c r="BK263"/>
  <c r="J263"/>
  <c r="BK257"/>
  <c r="J257"/>
  <c r="BK253"/>
  <c r="J253"/>
  <c r="BK248"/>
  <c r="J248"/>
  <c r="BK244"/>
  <c r="J244"/>
  <c r="BK238"/>
  <c r="J238"/>
  <c r="BK233"/>
  <c r="J233"/>
  <c r="BK227"/>
  <c r="J227"/>
  <c r="BK224"/>
  <c r="J224"/>
  <c r="BK219"/>
  <c r="J219"/>
  <c r="BK216"/>
  <c r="J216"/>
  <c r="BK211"/>
  <c r="J211"/>
  <c r="BK206"/>
  <c r="J206"/>
  <c r="BK202"/>
  <c r="J202"/>
  <c r="BK198"/>
  <c r="J198"/>
  <c r="BK194"/>
  <c r="J194"/>
  <c r="BK191"/>
  <c r="J191"/>
  <c r="BK186"/>
  <c r="J186"/>
  <c r="BK181"/>
  <c r="J181"/>
  <c r="BK176"/>
  <c r="J176"/>
  <c r="BK172"/>
  <c r="J172"/>
  <c r="BK169"/>
  <c r="J169"/>
  <c r="BK165"/>
  <c r="J165"/>
  <c r="BK161"/>
  <c r="J161"/>
  <c r="BK157"/>
  <c r="J157"/>
  <c r="BK153"/>
  <c r="J153"/>
  <c r="BK148"/>
  <c r="J148"/>
  <c r="BK144"/>
  <c r="J144"/>
  <c r="BK140"/>
  <c r="J140"/>
  <c r="BK136"/>
  <c r="J136"/>
  <c r="BK132"/>
  <c r="J132"/>
  <c r="BK128"/>
  <c r="J128"/>
  <c r="BK123"/>
  <c r="J123"/>
  <c r="BK119"/>
  <c r="J119"/>
  <c r="BK115"/>
  <c r="J115"/>
  <c r="BK111"/>
  <c r="J111"/>
  <c r="BK106"/>
  <c r="J106"/>
  <c r="BK102"/>
  <c r="J102"/>
  <c r="BK97"/>
  <c r="J97"/>
  <c i="6" r="BK101"/>
  <c r="J101"/>
  <c r="BK97"/>
  <c r="J97"/>
  <c r="BK94"/>
  <c r="J94"/>
  <c r="BK91"/>
  <c r="J91"/>
  <c i="7" r="BK158"/>
  <c r="J158"/>
  <c r="BK155"/>
  <c r="J155"/>
  <c r="BK151"/>
  <c r="J151"/>
  <c r="BK147"/>
  <c r="J147"/>
  <c r="BK143"/>
  <c r="J143"/>
  <c r="BK139"/>
  <c r="J139"/>
  <c r="BK136"/>
  <c r="J136"/>
  <c r="BK132"/>
  <c r="J132"/>
  <c r="BK129"/>
  <c r="J129"/>
  <c r="BK126"/>
  <c r="J126"/>
  <c r="BK122"/>
  <c r="J122"/>
  <c r="BK118"/>
  <c r="J118"/>
  <c r="BK114"/>
  <c r="J114"/>
  <c r="BK110"/>
  <c r="J110"/>
  <c r="BK106"/>
  <c r="J106"/>
  <c r="BK102"/>
  <c r="J102"/>
  <c r="BK98"/>
  <c r="J98"/>
  <c r="BK95"/>
  <c r="J95"/>
  <c r="BK92"/>
  <c r="J92"/>
  <c r="BK88"/>
  <c r="J88"/>
  <c i="2" l="1" r="BK94"/>
  <c r="J94"/>
  <c r="J65"/>
  <c r="P94"/>
  <c r="P93"/>
  <c r="P92"/>
  <c i="1" r="AU56"/>
  <c i="2" r="R94"/>
  <c r="R93"/>
  <c r="R92"/>
  <c r="T94"/>
  <c r="T93"/>
  <c r="T92"/>
  <c i="3" r="BK90"/>
  <c r="J90"/>
  <c r="J65"/>
  <c r="P90"/>
  <c r="P89"/>
  <c r="P88"/>
  <c i="1" r="AU57"/>
  <c i="3" r="R90"/>
  <c r="R89"/>
  <c r="R88"/>
  <c r="T90"/>
  <c r="T89"/>
  <c r="T88"/>
  <c i="4" r="BK110"/>
  <c r="J110"/>
  <c r="J66"/>
  <c r="P110"/>
  <c r="P91"/>
  <c r="P90"/>
  <c i="1" r="AU58"/>
  <c i="4" r="R110"/>
  <c r="R91"/>
  <c r="R90"/>
  <c r="T110"/>
  <c r="T91"/>
  <c r="T90"/>
  <c r="BK116"/>
  <c r="J116"/>
  <c r="J67"/>
  <c r="P116"/>
  <c r="R116"/>
  <c r="T116"/>
  <c r="BK127"/>
  <c r="J127"/>
  <c r="J68"/>
  <c r="P127"/>
  <c r="R127"/>
  <c r="T127"/>
  <c i="5" r="BK96"/>
  <c r="J96"/>
  <c r="J65"/>
  <c r="P96"/>
  <c r="R96"/>
  <c r="T96"/>
  <c r="BK180"/>
  <c r="J180"/>
  <c r="J66"/>
  <c r="P180"/>
  <c r="R180"/>
  <c r="T180"/>
  <c r="BK210"/>
  <c r="J210"/>
  <c r="J67"/>
  <c r="P210"/>
  <c r="R210"/>
  <c r="T210"/>
  <c r="BK262"/>
  <c r="J262"/>
  <c r="J68"/>
  <c r="P262"/>
  <c r="R262"/>
  <c r="T262"/>
  <c r="BK321"/>
  <c r="J321"/>
  <c r="J70"/>
  <c r="P321"/>
  <c r="R321"/>
  <c r="T321"/>
  <c i="6" r="BK90"/>
  <c r="J90"/>
  <c r="J65"/>
  <c r="P90"/>
  <c r="P89"/>
  <c r="P88"/>
  <c i="1" r="AU61"/>
  <c i="6" r="R90"/>
  <c r="R89"/>
  <c r="R88"/>
  <c r="T90"/>
  <c r="T89"/>
  <c r="T88"/>
  <c i="7" r="BK87"/>
  <c r="J87"/>
  <c r="J64"/>
  <c r="P87"/>
  <c r="P86"/>
  <c i="1" r="AU62"/>
  <c i="7" r="R87"/>
  <c r="R86"/>
  <c r="T87"/>
  <c r="T86"/>
  <c i="2" r="BK177"/>
  <c r="J177"/>
  <c r="J67"/>
  <c r="BK189"/>
  <c r="J189"/>
  <c r="J69"/>
  <c r="BK191"/>
  <c r="J191"/>
  <c r="J70"/>
  <c i="3" r="BK114"/>
  <c r="J114"/>
  <c r="J66"/>
  <c i="4" r="BK92"/>
  <c r="J92"/>
  <c r="J65"/>
  <c i="5" r="BK316"/>
  <c r="J316"/>
  <c r="J69"/>
  <c r="BK383"/>
  <c r="J383"/>
  <c r="J71"/>
  <c r="BK391"/>
  <c r="J391"/>
  <c r="J72"/>
  <c i="6" r="BK100"/>
  <c r="J100"/>
  <c r="J66"/>
  <c i="7" r="E50"/>
  <c r="J56"/>
  <c r="J58"/>
  <c r="F59"/>
  <c r="J59"/>
  <c r="BG88"/>
  <c r="BG92"/>
  <c r="BG95"/>
  <c r="BG98"/>
  <c r="BG102"/>
  <c r="BG106"/>
  <c r="BG110"/>
  <c r="BG114"/>
  <c r="BG118"/>
  <c r="BG122"/>
  <c r="BG126"/>
  <c r="BG129"/>
  <c r="BG132"/>
  <c r="BG136"/>
  <c r="BG139"/>
  <c r="BG143"/>
  <c r="BG147"/>
  <c r="BG151"/>
  <c r="BG155"/>
  <c r="BG158"/>
  <c i="6" r="E50"/>
  <c r="J56"/>
  <c r="J58"/>
  <c r="F59"/>
  <c r="J59"/>
  <c r="BG91"/>
  <c r="BG94"/>
  <c r="BG97"/>
  <c r="BG101"/>
  <c i="5" r="E50"/>
  <c r="J56"/>
  <c r="J58"/>
  <c r="F59"/>
  <c r="J59"/>
  <c r="BE97"/>
  <c r="BE102"/>
  <c r="BE106"/>
  <c r="BE111"/>
  <c r="BE115"/>
  <c r="BE119"/>
  <c r="BE123"/>
  <c r="BE128"/>
  <c r="BE132"/>
  <c r="BE136"/>
  <c r="BE140"/>
  <c r="BE144"/>
  <c r="BE148"/>
  <c r="BE153"/>
  <c r="BE157"/>
  <c r="BE161"/>
  <c r="BE165"/>
  <c r="BE169"/>
  <c r="BE172"/>
  <c r="BE176"/>
  <c r="BE181"/>
  <c r="BE186"/>
  <c r="BE191"/>
  <c r="BE194"/>
  <c r="BE198"/>
  <c r="BE202"/>
  <c r="BE206"/>
  <c r="BE211"/>
  <c r="BE216"/>
  <c r="BE219"/>
  <c r="BE224"/>
  <c r="BE227"/>
  <c r="BE233"/>
  <c r="BE238"/>
  <c r="BE244"/>
  <c r="BE248"/>
  <c r="BE253"/>
  <c r="BE257"/>
  <c r="BE263"/>
  <c r="BE267"/>
  <c r="BE272"/>
  <c r="BE276"/>
  <c r="BE280"/>
  <c r="BE284"/>
  <c r="BE289"/>
  <c r="BE292"/>
  <c r="BE297"/>
  <c r="BE302"/>
  <c r="BE306"/>
  <c r="BE311"/>
  <c r="BE317"/>
  <c r="BE322"/>
  <c r="BE326"/>
  <c r="BE330"/>
  <c r="BE334"/>
  <c r="BE338"/>
  <c r="BE342"/>
  <c r="BE343"/>
  <c r="BE348"/>
  <c r="BE352"/>
  <c r="BE356"/>
  <c r="BE363"/>
  <c r="BE368"/>
  <c r="BE372"/>
  <c r="BE375"/>
  <c r="BE379"/>
  <c r="BE384"/>
  <c r="BE392"/>
  <c i="4" r="E50"/>
  <c r="J56"/>
  <c r="F59"/>
  <c r="BG93"/>
  <c r="BG102"/>
  <c r="BG111"/>
  <c r="BG112"/>
  <c r="BG113"/>
  <c r="BG117"/>
  <c r="BG122"/>
  <c r="BG128"/>
  <c r="BG131"/>
  <c r="BG134"/>
  <c r="BG137"/>
  <c r="BG138"/>
  <c r="BG144"/>
  <c r="BG147"/>
  <c r="BG158"/>
  <c r="BG161"/>
  <c r="BG166"/>
  <c i="3" r="E50"/>
  <c r="J56"/>
  <c r="F59"/>
  <c r="BG91"/>
  <c r="BG94"/>
  <c r="BG97"/>
  <c r="BG100"/>
  <c r="BG103"/>
  <c r="BG106"/>
  <c r="BG110"/>
  <c r="BG115"/>
  <c i="2" r="E50"/>
  <c r="J56"/>
  <c r="F59"/>
  <c r="BG95"/>
  <c r="BG100"/>
  <c r="BG104"/>
  <c r="BG109"/>
  <c r="BG112"/>
  <c r="BG120"/>
  <c r="BG125"/>
  <c r="BG133"/>
  <c r="BG137"/>
  <c r="BG142"/>
  <c r="BG146"/>
  <c r="BG152"/>
  <c r="BG157"/>
  <c r="BG161"/>
  <c r="BG169"/>
  <c r="BG173"/>
  <c r="BG178"/>
  <c r="BG184"/>
  <c r="BG190"/>
  <c r="BG192"/>
  <c r="F35"/>
  <c i="1" r="AZ56"/>
  <c i="2" r="J35"/>
  <c i="1" r="AV56"/>
  <c i="2" r="F36"/>
  <c i="1" r="BA56"/>
  <c i="2" r="J36"/>
  <c i="1" r="AW56"/>
  <c i="2" r="F38"/>
  <c i="1" r="BC56"/>
  <c i="2" r="F39"/>
  <c i="1" r="BD56"/>
  <c r="AS54"/>
  <c i="3" r="F35"/>
  <c i="1" r="AZ57"/>
  <c i="3" r="J35"/>
  <c i="1" r="AV57"/>
  <c i="3" r="F36"/>
  <c i="1" r="BA57"/>
  <c i="3" r="J36"/>
  <c i="1" r="AW57"/>
  <c i="3" r="F38"/>
  <c i="1" r="BC57"/>
  <c i="3" r="F39"/>
  <c i="1" r="BD57"/>
  <c i="4" r="F35"/>
  <c i="1" r="AZ58"/>
  <c i="4" r="J35"/>
  <c i="1" r="AV58"/>
  <c i="4" r="F36"/>
  <c i="1" r="BA58"/>
  <c i="4" r="J36"/>
  <c i="1" r="AW58"/>
  <c i="4" r="F38"/>
  <c i="1" r="BC58"/>
  <c i="4" r="F39"/>
  <c i="1" r="BD58"/>
  <c i="5" r="F36"/>
  <c i="1" r="BA60"/>
  <c i="5" r="J36"/>
  <c i="1" r="AW60"/>
  <c i="5" r="F37"/>
  <c i="1" r="BB60"/>
  <c i="5" r="F38"/>
  <c i="1" r="BC60"/>
  <c i="5" r="F39"/>
  <c i="1" r="BD60"/>
  <c i="6" r="F35"/>
  <c i="1" r="AZ61"/>
  <c i="6" r="J35"/>
  <c i="1" r="AV61"/>
  <c i="6" r="F36"/>
  <c i="1" r="BA61"/>
  <c i="6" r="J36"/>
  <c i="1" r="AW61"/>
  <c i="6" r="F38"/>
  <c i="1" r="BC61"/>
  <c i="6" r="F39"/>
  <c i="1" r="BD61"/>
  <c i="7" r="F35"/>
  <c i="1" r="AZ62"/>
  <c i="7" r="J35"/>
  <c i="1" r="AV62"/>
  <c i="7" r="F36"/>
  <c i="1" r="BA62"/>
  <c i="7" r="J36"/>
  <c i="1" r="AW62"/>
  <c i="7" r="F38"/>
  <c i="1" r="BC62"/>
  <c i="7" r="F39"/>
  <c i="1" r="BD62"/>
  <c i="5" l="1" r="T95"/>
  <c r="T94"/>
  <c r="R95"/>
  <c r="R94"/>
  <c r="P95"/>
  <c r="P94"/>
  <c i="1" r="AU60"/>
  <c i="2" r="BK183"/>
  <c r="J183"/>
  <c r="J68"/>
  <c i="3" r="BK89"/>
  <c r="J89"/>
  <c r="J64"/>
  <c i="4" r="BK91"/>
  <c r="J91"/>
  <c r="J64"/>
  <c i="5" r="BK95"/>
  <c r="J95"/>
  <c r="J64"/>
  <c i="6" r="BK89"/>
  <c r="J89"/>
  <c r="J64"/>
  <c i="7" r="BK86"/>
  <c r="J86"/>
  <c r="J63"/>
  <c i="1" r="AU59"/>
  <c r="AU55"/>
  <c r="AU54"/>
  <c r="AT56"/>
  <c i="2" r="F37"/>
  <c i="1" r="BB56"/>
  <c r="AT57"/>
  <c i="3" r="F37"/>
  <c i="1" r="BB57"/>
  <c r="AT58"/>
  <c i="4" r="F37"/>
  <c i="1" r="BB58"/>
  <c r="BD55"/>
  <c r="BC55"/>
  <c r="AY55"/>
  <c r="BA55"/>
  <c r="AW55"/>
  <c r="AZ55"/>
  <c r="AV55"/>
  <c i="5" r="F35"/>
  <c i="1" r="AZ60"/>
  <c r="AZ59"/>
  <c r="AV59"/>
  <c i="5" r="J35"/>
  <c i="1" r="AV60"/>
  <c r="AT60"/>
  <c r="AT61"/>
  <c i="6" r="F37"/>
  <c i="1" r="BB61"/>
  <c r="AT62"/>
  <c i="7" r="F37"/>
  <c i="1" r="BB62"/>
  <c r="BD59"/>
  <c r="BC59"/>
  <c r="AY59"/>
  <c r="BA59"/>
  <c r="AW59"/>
  <c i="2" l="1" r="BK151"/>
  <c r="J151"/>
  <c r="J66"/>
  <c i="3" r="BK88"/>
  <c r="J88"/>
  <c r="J63"/>
  <c i="4" r="BK90"/>
  <c r="J90"/>
  <c r="J63"/>
  <c i="5" r="BK94"/>
  <c r="J94"/>
  <c r="J63"/>
  <c i="6" r="BK88"/>
  <c r="J88"/>
  <c r="J63"/>
  <c i="1" r="AT59"/>
  <c i="7" r="J32"/>
  <c i="1" r="AG62"/>
  <c r="AT55"/>
  <c r="BB55"/>
  <c r="AX55"/>
  <c r="BB59"/>
  <c r="AX59"/>
  <c r="BD54"/>
  <c r="W33"/>
  <c r="AZ54"/>
  <c r="W29"/>
  <c r="BC54"/>
  <c r="W32"/>
  <c r="BA54"/>
  <c r="W30"/>
  <c i="2" l="1" r="BK93"/>
  <c r="J93"/>
  <c r="J64"/>
  <c i="7" r="J41"/>
  <c i="1" r="AN62"/>
  <c i="4" r="J32"/>
  <c i="1" r="AG58"/>
  <c i="5" r="J32"/>
  <c i="1" r="AG60"/>
  <c i="6" r="J32"/>
  <c r="J41"/>
  <c i="3" r="J32"/>
  <c i="1" r="AG57"/>
  <c r="AV54"/>
  <c r="AK29"/>
  <c r="AW54"/>
  <c r="AK30"/>
  <c r="BB54"/>
  <c r="W31"/>
  <c r="AY54"/>
  <c i="5" l="1" r="J41"/>
  <c i="2" r="BK92"/>
  <c r="J92"/>
  <c r="J63"/>
  <c i="1" r="AG61"/>
  <c i="3" r="J41"/>
  <c i="4" r="J41"/>
  <c i="1" r="AN57"/>
  <c r="AN58"/>
  <c r="AN60"/>
  <c r="AN61"/>
  <c r="AG59"/>
  <c r="AT54"/>
  <c r="AX54"/>
  <c l="1" r="AN59"/>
  <c i="2" r="J32"/>
  <c i="1" r="AG56"/>
  <c r="AN56"/>
  <c i="2" l="1" r="J41"/>
  <c i="1" r="AG55"/>
  <c r="AG54"/>
  <c r="AK26"/>
  <c r="AK35"/>
  <c l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<sst xmlns="http://schemas.openxmlformats.org/spreadsheetml/2006/main">
  <si>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</si>
  <si>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</si>
  <si>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</si>
  <si>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</si>
  <si>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</si>
  <si>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{597e9ecd-a95a-4fb0-93de-4889a56db4b8}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</si>
  <si>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</si>
  <si>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</si>
  <si>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</si>
  <si>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</si>
  <si>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</si>
  <si>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</si>
  <si>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</si>
  <si>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</si>
  <si>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104696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</si>
  <si>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</si>
  <si>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</si>
  <si>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Novohradka, Ležák, Hrochův Týnec, obnova vodního toku</t>
  </si>
  <si>
    <t>KSO:</t>
  </si>
  <si>
    <t/>
  </si>
  <si>
    <t>CC-CZ:</t>
  </si>
  <si>
    <t>Místo:</t>
  </si>
  <si>
    <t>Hrochův Týnec</t>
  </si>
  <si>
    <t>Datum:</t>
  </si>
  <si>
    <t>27.5.2025</t>
  </si>
  <si>
    <t>Zadavatel:</t>
  </si>
  <si>
    <t>IČ:</t>
  </si>
  <si>
    <t>70890005</t>
  </si>
  <si>
    <t>Povodí Labe, státní podnik</t>
  </si>
  <si>
    <t>DIČ:</t>
  </si>
  <si>
    <t>CZ70890005</t>
  </si>
  <si>
    <t>Účastník: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</si>
  <si>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</si>
  <si>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</si>
  <si>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</si>
  <si>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</si>
  <si>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</si>
  <si>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</si>
  <si>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</si>
  <si>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</si>
  <si>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</si>
  <si>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</si>
  <si>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</si>
  <si>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</si>
  <si>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</si>
  <si>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</si>
  <si>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</si>
  <si>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</si>
  <si>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</si>
  <si>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</si>
  <si>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</si>
  <si>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</si>
  <si>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</si>
  <si>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</si>
  <si>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</si>
  <si>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</si>
  <si>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</si>
  <si>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</si>
  <si>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</si>
  <si>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</si>
  <si>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</si>
  <si>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</si>
  <si>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</si>
  <si>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</si>
  <si>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</si>
  <si>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</si>
  <si>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</si>
  <si>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</si>
  <si>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</si>
  <si>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</si>
  <si>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</si>
  <si>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</si>
  <si>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</si>
  <si>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</si>
  <si>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</si>
  <si>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</si>
  <si>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</si>
  <si>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129251004</t>
  </si>
  <si>
    <t>Novohradka, Ležák, Hrochův Týnec, obnova opevnění a odstranění nánosů</t>
  </si>
  <si>
    <t>STA</t>
  </si>
  <si>
    <t>1</t>
  </si>
  <si>
    <t>{0009dd05-955c-4e10-9e92-6fa1bdfd203a}</t>
  </si>
  <si>
    <t>833 2</t>
  </si>
  <si>
    <t>2</t>
  </si>
  <si>
    <t>/</t>
  </si>
  <si>
    <t>SO 01</t>
  </si>
  <si>
    <t>Obnova opevnění na Novohradce</t>
  </si>
  <si>
    <t>Soupis</t>
  </si>
  <si>
    <t>{57c186ae-7df8-4996-a9be-3e63bcc8e947}</t>
  </si>
  <si>
    <t>SO 02</t>
  </si>
  <si>
    <t>Odstranění nánosů na Ležáku</t>
  </si>
  <si>
    <t>{d3c46804-6989-4be8-96ee-54ac1397010d}</t>
  </si>
  <si>
    <t>VON</t>
  </si>
  <si>
    <t>Vedlejší a ostatní náklady</t>
  </si>
  <si>
    <t>{d8f9e92f-a505-4f89-a176-96879dd44e58}</t>
  </si>
  <si>
    <t>122220024_222220003</t>
  </si>
  <si>
    <t>Jez Hrochův Týnec, rekonstrukce zdi v podjezí</t>
  </si>
  <si>
    <t>{b9680e16-5294-4bd0-8107-1c5482274981}</t>
  </si>
  <si>
    <t>STV1</t>
  </si>
  <si>
    <t>Stavební část</t>
  </si>
  <si>
    <t>{6ea4dfe8-6131-49c4-b27c-af065e10abfa}</t>
  </si>
  <si>
    <t>STV2</t>
  </si>
  <si>
    <t>Odstranění nánosů</t>
  </si>
  <si>
    <t>{a454a813-4c1f-421a-a9e4-2cd7b7609145}</t>
  </si>
  <si>
    <t>VRN</t>
  </si>
  <si>
    <t>{b6fc1c53-25d7-453c-9df9-3bff3ef0a3bf}</t>
  </si>
  <si>
    <t>KRYCÍ LIST SOUPISU PRACÍ</t>
  </si>
  <si>
    <t>Objekt:</t>
  </si>
  <si>
    <t>129251004 - Novohradka, Ležák, Hrochův Týnec, obnova opevnění a odstranění nánosů</t>
  </si>
  <si>
    <t>Soupis:</t>
  </si>
  <si>
    <t>SO 01 - Obnova opevnění na Novohradce</t>
  </si>
  <si>
    <t>Povodí Labe, státní podnik, OIČ, Hradec Králové</t>
  </si>
  <si>
    <t>Ing. Eva Morkesová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</si>
  <si>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</si>
  <si>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</si>
  <si>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</si>
  <si>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</si>
  <si>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</si>
  <si>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</si>
  <si>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</si>
  <si>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  6 - Úpravy povrchů, podlahy a osazování výplní</t>
  </si>
  <si>
    <t xml:space="preserve">      9 - Ostatní konstrukce a práce, bourání</t>
  </si>
  <si>
    <t xml:space="preserve">        997 - Přesun sutě</t>
  </si>
  <si>
    <t xml:space="preserve">    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</si>
  <si>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</si>
  <si>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</si>
  <si>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</si>
  <si>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</si>
  <si>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</si>
  <si>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</si>
  <si>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</si>
  <si>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</si>
  <si>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</si>
  <si>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</si>
  <si>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</si>
  <si>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</si>
  <si>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</si>
  <si>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</si>
  <si>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</si>
  <si>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</si>
  <si>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</si>
  <si>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</si>
  <si>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114203104</t>
  </si>
  <si>
    <t>Rozebrání dlažeb nebo záhozů s naložením na dopravní prostředek záhozů, rovnanin a soustřeďovacích staveb provedených na sucho</t>
  </si>
  <si>
    <t>m3</t>
  </si>
  <si>
    <t>CS ÚRS 2025 01</t>
  </si>
  <si>
    <t>4</t>
  </si>
  <si>
    <t>-786575629</t>
  </si>
  <si>
    <t>Online PSC</t>
  </si>
  <si>
    <t>https://podminky.urs.cz/item/CS_URS_2025_01/114203104</t>
  </si>
  <si>
    <t>VV</t>
  </si>
  <si>
    <t>rozebrání poškozené patky (levobřežní opevnění z lom. kamene 200 - 500 kg), cca 20 % uvolněných neodplavených kamenů, viz příloha A., C.1.1</t>
  </si>
  <si>
    <t>poté přesun kamene cca 50 m pro očištění a opětovné použití</t>
  </si>
  <si>
    <t>63,0*1,5*0,2</t>
  </si>
  <si>
    <t>129253101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</si>
  <si>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</si>
  <si>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239602407</t>
  </si>
  <si>
    <t>https://podminky.urs.cz/item/CS_URS_2025_01/129253101</t>
  </si>
  <si>
    <t>odstranění sedimentů z levé bermy pod starým silničním mostem, viz příloha A, C.1.1, C.1.3</t>
  </si>
  <si>
    <t>20,0</t>
  </si>
  <si>
    <t>3</t>
  </si>
  <si>
    <t>162251122</t>
  </si>
  <si>
    <t>Vodorovné přemístění výkopku nebo sypaniny po suchu na obvyklém dopravním prostředku, bez naložení výkopku, avšak se složením bez rozhrnutí z horniny třídy těžitelnosti II skupiny 4 a 5 na vzdálenost přes 20 do 50 m</t>
  </si>
  <si>
    <t>1345598875</t>
  </si>
  <si>
    <t>https://podminky.urs.cz/item/CS_URS_2025_01/162251122</t>
  </si>
  <si>
    <t>viz příloha A., B.3.1, C.1.1</t>
  </si>
  <si>
    <t>kámen z rozebrané patky na meziskládku a zpět pro opětovné použití</t>
  </si>
  <si>
    <t>2*18,90</t>
  </si>
  <si>
    <t>171201231R10</t>
  </si>
  <si>
    <t>Likvidace stavebního odpadu zeminy a kamení včetně naložení, dopravy, uložení a případného poplatku za uložení</t>
  </si>
  <si>
    <t>178814259</t>
  </si>
  <si>
    <t xml:space="preserve">zemina z odstraněných sedimentů, viz příloha A. </t>
  </si>
  <si>
    <t>5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</si>
  <si>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</si>
  <si>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</si>
  <si>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m2</t>
  </si>
  <si>
    <t>180645940</t>
  </si>
  <si>
    <t>https://podminky.urs.cz/item/CS_URS_2025_01/181111111</t>
  </si>
  <si>
    <t>v rovině, viz příloha A., B.3.1, C.1.1</t>
  </si>
  <si>
    <t>přístupy ke staveništi</t>
  </si>
  <si>
    <t>60,0*5,0</t>
  </si>
  <si>
    <t>zařízení staveniště a dočasná mezideponie stavebního materiálu</t>
  </si>
  <si>
    <t>2*50,0</t>
  </si>
  <si>
    <t>Součet</t>
  </si>
  <si>
    <t>6</t>
  </si>
  <si>
    <t>181111113</t>
  </si>
  <si>
    <t>Plošná úprava terénu v zemině skupiny 1 až 4 s urovnáním povrchu bez doplnění ornice souvislé plochy do 500 m2 při nerovnostech terénu přes 50 do 100 mm na svahu přes 1:2 do 1:1</t>
  </si>
  <si>
    <t>-1264881761</t>
  </si>
  <si>
    <t>https://podminky.urs.cz/item/CS_URS_2025_01/181111113</t>
  </si>
  <si>
    <t>ve svahu, viz příloha A., B.3.1, C.1.1</t>
  </si>
  <si>
    <t>přístupy ke staveništi (sjezdy do koryta)</t>
  </si>
  <si>
    <t>2*10,0*5,0</t>
  </si>
  <si>
    <t>7</t>
  </si>
  <si>
    <t>181411121</t>
  </si>
  <si>
    <t>Založení trávníku na půdě předem připravené plochy do 1000 m2 výsevem včetně utažení lučního v rovině nebo na svahu do 1:5</t>
  </si>
  <si>
    <t>1308062687</t>
  </si>
  <si>
    <t>https://podminky.urs.cz/item/CS_URS_2025_01/181411121</t>
  </si>
  <si>
    <t>8</t>
  </si>
  <si>
    <t>M</t>
  </si>
  <si>
    <t>00572472</t>
  </si>
  <si>
    <t>osivo směs travní krajinná-rovinná</t>
  </si>
  <si>
    <t>kg</t>
  </si>
  <si>
    <t>1129415618</t>
  </si>
  <si>
    <t>viz pol. založení trávníku v rovině, viz příloha A., B.3.1, C.1.1</t>
  </si>
  <si>
    <t>400,0</t>
  </si>
  <si>
    <t>400 * 0,03 " Přepočtené koeficientem množství</t>
  </si>
  <si>
    <t>9</t>
  </si>
  <si>
    <t>181411123</t>
  </si>
  <si>
    <t>Založení trávníku na půdě předem připravené plochy do 1000 m2 výsevem včetně utažení lučního na svahu přes 1:2 do 1:1</t>
  </si>
  <si>
    <t>523360806</t>
  </si>
  <si>
    <t>https://podminky.urs.cz/item/CS_URS_2025_01/181411123</t>
  </si>
  <si>
    <t>10</t>
  </si>
  <si>
    <t>00572474</t>
  </si>
  <si>
    <t>osivo směs travní krajinná-svahová</t>
  </si>
  <si>
    <t>-525712533</t>
  </si>
  <si>
    <t>viz pol. založení trávníku ve svahu, viz příloha A., B.3.1, C.1.1</t>
  </si>
  <si>
    <t>100,0</t>
  </si>
  <si>
    <t>100 * 0,03 " Přepočtené koeficientem množství</t>
  </si>
  <si>
    <t>11</t>
  </si>
  <si>
    <t>184818241</t>
  </si>
  <si>
    <t>Ochrana kmene bedněním před poškozením stavebním provozem zřízení včetně odstranění výšky bednění přes 2 do 3 m průměru kmene do 300 mm</t>
  </si>
  <si>
    <t>kus</t>
  </si>
  <si>
    <t>1001704389</t>
  </si>
  <si>
    <t>https://podminky.urs.cz/item/CS_URS_2025_01/184818241</t>
  </si>
  <si>
    <t>na přístupu do koryta, viz příloha A.</t>
  </si>
  <si>
    <t>mladé stromky výšky do 3 m, 4 ks</t>
  </si>
  <si>
    <t>Vodorovné konstrukce</t>
  </si>
  <si>
    <t>462511370</t>
  </si>
  <si>
    <t>Zához z lomového kamene neupraveného záhozového bez proštěrkování z terénu, hmotnosti jednotlivých kamenů přes 200 do 500 kg</t>
  </si>
  <si>
    <t>1560582862</t>
  </si>
  <si>
    <t>https://podminky.urs.cz/item/CS_URS_2025_01/462511370</t>
  </si>
  <si>
    <t>zához výmolu ve dně lom. kamenem o jednotlivé hmotnosti 200 - 500 kg, mezi PF 1 - PF 5, viz příloha A, C.1.1, C.1.2, C.1.3, C.1.4</t>
  </si>
  <si>
    <t>plocha výmolu 245 m2, hl. 0,3 - 0,6 m</t>
  </si>
  <si>
    <t>110,0</t>
  </si>
  <si>
    <t>13</t>
  </si>
  <si>
    <t>462519003</t>
  </si>
  <si>
    <t>Zához z lomového kamene neupraveného záhozového Příplatek k cenám za urovnání viditelných ploch záhozu z kamene, hmotnosti jednotlivých kamenů přes 200 do 500 kg</t>
  </si>
  <si>
    <t>113670862</t>
  </si>
  <si>
    <t>https://podminky.urs.cz/item/CS_URS_2025_01/462519003</t>
  </si>
  <si>
    <t>zához výmolu ve dně lom. kamenem o jednotlivé hmotnosti 200 - 500 kg, mezi PF 1 - PF 5, viz příloha A, C.1.1, C.1.3, C.1.4</t>
  </si>
  <si>
    <t>245,0</t>
  </si>
  <si>
    <t>14</t>
  </si>
  <si>
    <t>46321211R1</t>
  </si>
  <si>
    <t>Rovnanina z lomového kamene upraveného, tříděného jakékoliv tloušťky rovnaniny s vyklínováním spár a dutin úlomky kamene</t>
  </si>
  <si>
    <t>-913141488</t>
  </si>
  <si>
    <t>viz příloha A, C.1.1, C.1.2, C.1.3, C.1.4</t>
  </si>
  <si>
    <t>obnova rovnané patky z dovezeného kamene jednotl. hmotnosti 200 - 500 kg (cca 80 % objemu patky)</t>
  </si>
  <si>
    <t>z celkového množství dovezeného kamene pro patku bude cca 80 % jednotl. hmotnosti 400 - 500 kg</t>
  </si>
  <si>
    <t>63,0*1,50*0,8</t>
  </si>
  <si>
    <t xml:space="preserve">rovnanina (doklínování) paty opevnění LB u PF 1  kamenem jednotl. hmotnosti 200 - 500 kg (cca 4 - 5 ks kamenů)</t>
  </si>
  <si>
    <t>1,0</t>
  </si>
  <si>
    <t>15</t>
  </si>
  <si>
    <t>463212111R</t>
  </si>
  <si>
    <t>Rovnanina z původního lomového kamene upraveného, tříděného jakékoliv tloušťky rovnaniny s vyklínováním spár a dutin úlomky kamene</t>
  </si>
  <si>
    <t>-309845678</t>
  </si>
  <si>
    <t>obnovení patky z původního očištěného kamene (cena snížena o cenu kamene), cca 20 % objemu patky</t>
  </si>
  <si>
    <t>63,0*1,50*0,2</t>
  </si>
  <si>
    <t>16</t>
  </si>
  <si>
    <t>463212191</t>
  </si>
  <si>
    <t>Rovnanina z lomového kamene upraveného, tříděného Příplatek k cenám za vypracování líce</t>
  </si>
  <si>
    <t>-1349989949</t>
  </si>
  <si>
    <t>https://podminky.urs.cz/item/CS_URS_2025_01/463212191</t>
  </si>
  <si>
    <t>úprava líce rovnané patky</t>
  </si>
  <si>
    <t>63,0*1,50</t>
  </si>
  <si>
    <t>Úpravy povrchů, podlahy a osazování výplní</t>
  </si>
  <si>
    <t>17</t>
  </si>
  <si>
    <t>628635552</t>
  </si>
  <si>
    <t>Vyplnění spár dosavadních konstrukcí zdiva cementovou maltou s vyčištěním spár hloubky přes 70 do 120 mm, zdiva z lomového kamene s vyspárováním</t>
  </si>
  <si>
    <t>-1145901531</t>
  </si>
  <si>
    <t>https://podminky.urs.cz/item/CS_URS_2025_01/628635552</t>
  </si>
  <si>
    <t>hloubkové přespárování svahové dlažby z kamene tl. 250 mm, viz příloha A, C.1.1, C.1.2, C.1.3, C.1.4</t>
  </si>
  <si>
    <t>u opevnění svahu navazujícího na obnovovanou patku</t>
  </si>
  <si>
    <t>63,0</t>
  </si>
  <si>
    <t>Ostatní konstrukce a práce, bourání</t>
  </si>
  <si>
    <t>18</t>
  </si>
  <si>
    <t>938903211</t>
  </si>
  <si>
    <t>Dokončovací práce na dosavadních konstrukcích vysekání spár s očištěním zdiva nebo dlažby, s naložením suti na dopravní prostředek nebo s odklizením na hromady do vzdálenosti 50 m při hloubce spáry přes 70 do 120 mm ve zdivu z lomového kamene</t>
  </si>
  <si>
    <t>335013388</t>
  </si>
  <si>
    <t>https://podminky.urs.cz/item/CS_URS_2025_01/938903211</t>
  </si>
  <si>
    <t>997</t>
  </si>
  <si>
    <t>Přesun sutě</t>
  </si>
  <si>
    <t>19</t>
  </si>
  <si>
    <t>997013869R0</t>
  </si>
  <si>
    <t>Likvidace stavebního odpadu ze směsí betonu včetně naložení, dopravy, uložení a případného poplatku za uložení</t>
  </si>
  <si>
    <t>t</t>
  </si>
  <si>
    <t>-2138822964</t>
  </si>
  <si>
    <t>998</t>
  </si>
  <si>
    <t>Přesun hmot</t>
  </si>
  <si>
    <t>20</t>
  </si>
  <si>
    <t>998332011</t>
  </si>
  <si>
    <t>Přesun hmot pro úpravy vodních toků a kanály, hráze rybníků apod. dopravní vzdálenost do 500 m</t>
  </si>
  <si>
    <t>806949609</t>
  </si>
  <si>
    <t>https://podminky.urs.cz/item/CS_URS_2025_01/998332011</t>
  </si>
  <si>
    <t>SO 02 - Odstranění nánosů na Ležáku</t>
  </si>
  <si>
    <t>215</t>
  </si>
  <si>
    <t xml:space="preserve">    VRN5 - Výzisk celkem</t>
  </si>
  <si>
    <t>AGR 01.1.0</t>
  </si>
  <si>
    <t>Kosení travin a vodních rostlin a jejich likvidace</t>
  </si>
  <si>
    <t>-1144700242</t>
  </si>
  <si>
    <t>kosení porostu na nánosu, včetně likvidace pokoseného</t>
  </si>
  <si>
    <t>800,0</t>
  </si>
  <si>
    <t>AGR 01.1.1</t>
  </si>
  <si>
    <t>Vytěžení nánosů běžnou mechanizací</t>
  </si>
  <si>
    <t>-834967549</t>
  </si>
  <si>
    <t>P</t>
  </si>
  <si>
    <t>Poznámka k položce:_x000d_
Zhotovitel zvolí způsob vytěžení nánosů dle svých možností, zvyklostí, technického a technologického vybavení. Při stanovení nabídkové ceny zohlední veškeré náklady pro zdárné provedení a průběžnou kontrolu (např. jímky, hrázky a rýhy pro odklon proudu, vysakovací laguny, čerpání vody apod.).
Položka se vztahuje pro jakoukoliv třídu těžitelnosti zeminy i horniny, včetně ručního provádění prací v ochranných pásmech inženýrských sítí a v omezených prostorách, např. pod mosty.</t>
  </si>
  <si>
    <t>760,0</t>
  </si>
  <si>
    <t>AGR 01.1.2</t>
  </si>
  <si>
    <t>Přemístění vytěženého materiálu vodorovně i svisle na jakoukoliv vzdálenost, včetně veškeré manipulace (přehození, nakládání, překládání, vykládání, skládání apod.) a případných nákladů spojených s deponováním materiálu (např. poplatek za uložení na meziskládce, úprava meziskládky, ...)</t>
  </si>
  <si>
    <t>-1101731403</t>
  </si>
  <si>
    <t xml:space="preserve">Poznámka k položce:_x000d_
Položka se vztahuje pro jakoukoliv třídu těžitelnosti zeminy i horniny a platí pro výkopek i sypaninu. </t>
  </si>
  <si>
    <t>AGR 01.1.3</t>
  </si>
  <si>
    <t>Likvidace vytěženého materiálu dle platné legislativy, včetně případného poplatku za uložení</t>
  </si>
  <si>
    <t>-23273266</t>
  </si>
  <si>
    <t xml:space="preserve">Poznámka k položce:_x000d_
V PŘÍPADĚ ODKUPU TUTO POLOŽKU NEVYPLŇUJTE!
Při odkupu vyzískaného říčního materiálu uveďtě jednotkovou cenu pouze v položce AGR 01.1.4. Jednotkovou cenu položky AGR 01.1.3 nevyplňujte!
Likvidace v souladu se zákonem č. 541/2020 Sb., o odpadech a jeho prováděcími předpisy.
</t>
  </si>
  <si>
    <t>AGR 01.1.5</t>
  </si>
  <si>
    <t>Vyvětvení dřevin s likvidací odpadu</t>
  </si>
  <si>
    <t>soubor</t>
  </si>
  <si>
    <t>-1149353994</t>
  </si>
  <si>
    <t>ořezání spodních větví stromu (javor prům. 50 cm - cca 3 ks větví), včetně likvidace (např. štěpkování a odvoz)</t>
  </si>
  <si>
    <t>184818231</t>
  </si>
  <si>
    <t>Ochrana kmene bedněním před poškozením stavebním provozem zřízení včetně odstranění výšky bednění do 2 m průměru kmene do 300 mm</t>
  </si>
  <si>
    <t>-2007649530</t>
  </si>
  <si>
    <t>https://podminky.urs.cz/item/CS_URS_2025_01/184818231</t>
  </si>
  <si>
    <t>stromek prům. 10 cm u sjezdu do koryta, 1 ks, viz příloha A</t>
  </si>
  <si>
    <t>184818232</t>
  </si>
  <si>
    <t>Ochrana kmene bedněním před poškozením stavebním provozem zřízení včetně odstranění výšky bednění do 2 m průměru kmene přes 300 do 500 mm</t>
  </si>
  <si>
    <t>1503528243</t>
  </si>
  <si>
    <t>https://podminky.urs.cz/item/CS_URS_2025_01/184818232</t>
  </si>
  <si>
    <t>javor prům. 50 cm v levém svahu, 1 ks, viz příloha A.</t>
  </si>
  <si>
    <t>VRN5</t>
  </si>
  <si>
    <t>Výzisk celkem</t>
  </si>
  <si>
    <t>AGR 01.1.4</t>
  </si>
  <si>
    <t>Odkup vyzískaného říčního materiálu</t>
  </si>
  <si>
    <t>57127056</t>
  </si>
  <si>
    <t>Poznámka k položce:_x000d_
V PŘÍPADĚ LIKVIDACE TUTO POLOŽKU NEVYPLŇUJTE!
Při likvidaci vytěženého materiálu uveďtě jednotkovou cenu pouze v položce AGR 01.1.3. Jednotkovou cenu položky AGR 01.1.4 nevyplňujte!
Zhotovitel bere na vědomí, že nános je odkupován jako surový říční materiál a nejedná se o výrobek. Objednatel proto kromě již poskytnutých informací neposkytuje žádné certifikace ani obdobné doklady. Vlastnické právo k nánosu a rizika s tím spojená přechází z objednatele na zhotovitele okamžikem jeho vytěžení z vodního prostředí.
Zhotovitel při stanovení nabídkové ceny za odkup zohlednil veškeré náklady spojené s úpravou vytěženého materiálu, jako je například odvodnění, třídění, zajištění případných rozborů a zkoušek nezbytných pro jeho využití v souladu s platnou legislativou. Dále zohlednil i skutečnost, že část vytěženého materiálu nemusí být druhotně využitelná (např. komunální odpad, dřevní hmota).</t>
  </si>
  <si>
    <t>-760,0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</si>
  <si>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</si>
  <si>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</si>
  <si>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</si>
  <si>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</si>
  <si>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</si>
  <si>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</si>
  <si>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</si>
  <si>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</si>
  <si>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</si>
  <si>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</si>
  <si>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</si>
  <si>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</si>
  <si>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1024</t>
  </si>
  <si>
    <t>-1220459872</t>
  </si>
  <si>
    <t>- zajištění zázemí stavby v ZS vč. vybavení (např. stavební buňka, mobilní WC, ...) - zřízení, odstranění</t>
  </si>
  <si>
    <t>- zajištění podmínek pro použití přístupových komunikací dotčených stavbou s příslušnými vlastníky či správci a zajištění jejich splnění</t>
  </si>
  <si>
    <t>- zajištění úpravy použitých pozemků do původního stavu (např. sjezd do koryta, příjezdy ...)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</si>
  <si>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</si>
  <si>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</si>
  <si>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</si>
  <si>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ochrany veškeré zeleně v prostoru staveniště a v jeho bezprostřední blízkosti pro poškození během realizace stavby</t>
  </si>
  <si>
    <t>0110111</t>
  </si>
  <si>
    <t>Zpevnění na přístupové komunikaci</t>
  </si>
  <si>
    <t>1673658559</t>
  </si>
  <si>
    <t>z provozního materiálu zhotovitele, viz příloha A., C.1.1, C.2.1</t>
  </si>
  <si>
    <t>zpevnění přejezdu přes plynovod v SO 01 a sjezdu z LB do koryta v SO 02 po dobu stavby</t>
  </si>
  <si>
    <t>projektant předpokládá zpevnění silničními panely se štěrkopískovým podsypem tl. 0,10 m a netkanou geotextilií (plocha 4 x 3 m a 16 x 4 m)</t>
  </si>
  <si>
    <t>zřízení a odstranění panelů včetně podkladu</t>
  </si>
  <si>
    <t>použitý materiál - štěrkopískový podsyp v tl. 0,10 m, panely 3,0 x 1,0 x 0,15 m (4+22 ks) a netkaná geotextilie</t>
  </si>
  <si>
    <t>zhotovitel si může zvolit i jiný způsob zpevnění sjezdu do koryta</t>
  </si>
  <si>
    <t>02</t>
  </si>
  <si>
    <t>Projektová dokumentace - ostatní náklady</t>
  </si>
  <si>
    <t>0210</t>
  </si>
  <si>
    <t>Zhotovitelem vypracovaný Plán opatření pro případ havárie, pro případ úniku závadných látek (např. ropné produkty, cementové výluhy, odpadní vody z těsnících clon, atd.)</t>
  </si>
  <si>
    <t>262144</t>
  </si>
  <si>
    <t>-452160357</t>
  </si>
  <si>
    <t>0221</t>
  </si>
  <si>
    <t>Zpracování povodňového plánu stavby dle §71 zákona č. 254/2001 Sb. včetně zajištění schválení příslušnými orgány správy a Povodím Labe, státní podnik</t>
  </si>
  <si>
    <t>1103786583</t>
  </si>
  <si>
    <t>023</t>
  </si>
  <si>
    <t>Vypracování projektu skutečného provedení díla</t>
  </si>
  <si>
    <t>-604302028</t>
  </si>
  <si>
    <t>3 paré + 1 x CD</t>
  </si>
  <si>
    <t>03</t>
  </si>
  <si>
    <t>Geodetické práce a vytýčení - ostatní náklady</t>
  </si>
  <si>
    <t>031</t>
  </si>
  <si>
    <t>Vypracování geodetického zaměření skutečného stavu</t>
  </si>
  <si>
    <t>-712633441</t>
  </si>
  <si>
    <t xml:space="preserve">zaměření stavby </t>
  </si>
  <si>
    <t>včetně vypracování digitálního modelu terénu v SO 02 pro zjištění skutečného objemu odstraněných nánosů</t>
  </si>
  <si>
    <t>zpracované ve 2 tištěných paré + 1 x v digitální podobě</t>
  </si>
  <si>
    <t>035</t>
  </si>
  <si>
    <t>Zajištění veškerých geodetických prací souvisejících s realizací díla</t>
  </si>
  <si>
    <t>882772974</t>
  </si>
  <si>
    <t>vytyčení obnovy patky v SO 01</t>
  </si>
  <si>
    <t>vytyčení požadované úrovně odstranění nánosů v jednotlivých profilech toku v SO 02</t>
  </si>
  <si>
    <t>zaměření skutečného stavu nánosů v korytě v SO 02 před realizací akce</t>
  </si>
  <si>
    <t>09</t>
  </si>
  <si>
    <t>Ostatní náklady</t>
  </si>
  <si>
    <t>037</t>
  </si>
  <si>
    <t>Zajištění písemných souhlasných vyjádření všech dotčených vlastníků a případných uživatelů všech pozemků dotčených stavbou s jejich konečnou úpravou po dokončení prací</t>
  </si>
  <si>
    <t>755501721</t>
  </si>
  <si>
    <t>viz příloha A.</t>
  </si>
  <si>
    <t>0931</t>
  </si>
  <si>
    <t>Provedení pasportizace stávajících nemovitostí (vč. pozemků) a jejich příslušenství, zajištění fotodokumentace stávajícího stavu přístupových komunikací</t>
  </si>
  <si>
    <t>-460555948</t>
  </si>
  <si>
    <t>094</t>
  </si>
  <si>
    <t>Zajištění vytýčení veškerých podzemních zařízení vedení IS</t>
  </si>
  <si>
    <t>-562494320</t>
  </si>
  <si>
    <t>095</t>
  </si>
  <si>
    <t>Zajištění šetření o podzemních sítích vč. zajištění nových vyjádření v případě, že před realizací pozbyly platnosti</t>
  </si>
  <si>
    <t>349902008</t>
  </si>
  <si>
    <t>0950</t>
  </si>
  <si>
    <t>Ochrana kabelů CETIN</t>
  </si>
  <si>
    <t>1137570656</t>
  </si>
  <si>
    <t>viz příloha A., C.1.1</t>
  </si>
  <si>
    <t>ochrana kabelů v SO 01 na případném křížení s obnovovanou patkou ve dně, 1 ks</t>
  </si>
  <si>
    <t>dodání a osazení dělené chráničky HDPE DN 110, 1 ks dl. 2,0 m</t>
  </si>
  <si>
    <t>vyplnění studnářskou montážní pěnou a na okrajích těsnicím elastickým PU tmelem</t>
  </si>
  <si>
    <t>09920</t>
  </si>
  <si>
    <t>Odborné odlovení rybí obsádky z prostoru staveniště</t>
  </si>
  <si>
    <t>-372214154</t>
  </si>
  <si>
    <t>0992111</t>
  </si>
  <si>
    <t>Zajištění průzkumu, biologického dozoru a servisu odborně způsobilou osobou</t>
  </si>
  <si>
    <t>158011633</t>
  </si>
  <si>
    <t>biologický dozor a servis po dobu stavby</t>
  </si>
  <si>
    <t>zajištění terénního monitoringu staveniště</t>
  </si>
  <si>
    <t>zajištění záchranného odlovu a přesunu živočichů a rostlin</t>
  </si>
  <si>
    <t>koordinace prací biologického servisu</t>
  </si>
  <si>
    <t>sledování výskytu ochranářsky významných organismů</t>
  </si>
  <si>
    <t>zajištění plnění podmínek orgánu ochrany přírody</t>
  </si>
  <si>
    <t>vedení statistik o transferech živočichů a rostlin</t>
  </si>
  <si>
    <t xml:space="preserve">zpracování zprávy o výsledcích biologického dozoru </t>
  </si>
  <si>
    <t>0993000</t>
  </si>
  <si>
    <t>Zajištění zhotovení plánu bezpečnosti a ochrany zdraví při práci</t>
  </si>
  <si>
    <t>1241878246</t>
  </si>
  <si>
    <t>zajistí zhotovitel nezávislou oprávěnou osobou</t>
  </si>
  <si>
    <t>09968</t>
  </si>
  <si>
    <t>Čištění vozovek splachováním vodou povrchu podkladu nebo krytu živičného, betonového nebo dlážděného</t>
  </si>
  <si>
    <t>1421321621</t>
  </si>
  <si>
    <t>čištění během stavby (opakovaně) a po dokončení vodou z mobilních zdrojů, viz příloha A.</t>
  </si>
  <si>
    <t>výjezd od staveniště v SO 01 (cca 100 x 7 m)</t>
  </si>
  <si>
    <t>příjezd ke staveništi (cca 250 x 5 m) a část parkoviště (100 m2) pro případné odstavení stavební techniky v SO 02</t>
  </si>
  <si>
    <t>099911</t>
  </si>
  <si>
    <t>Zajištění vedení průběžné evidence odpadů</t>
  </si>
  <si>
    <t>-1216630674</t>
  </si>
  <si>
    <t>122220024_222220003 - Jez Hrochův Týnec, rekonstrukce zdi v podjezí</t>
  </si>
  <si>
    <t>STV1 - Stavební část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</si>
  <si>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</si>
  <si>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</si>
  <si>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</si>
  <si>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</si>
  <si>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</si>
  <si>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</si>
  <si>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111151102</t>
  </si>
  <si>
    <t>Odstranění travin a rákosu strojně travin, při celkové ploše přes 100 do 500 m2</t>
  </si>
  <si>
    <t>https://podminky.urs.cz/item/CS_URS_2025_01/111151102</t>
  </si>
  <si>
    <t>Poznámka k položce:_x000d_
Poznámka k položce: - sečení travního porostu v rámci nezpevněných dočasně dotčených ploch v rámci realizace stavby - v případě, že nebude nutné na daných plochách provedení seče nebudou práce realiázovány či jejich rozsah bude krácen</t>
  </si>
  <si>
    <t>399</t>
  </si>
  <si>
    <t>114203103</t>
  </si>
  <si>
    <t>Rozebrání dlažeb nebo záhozů s naložením na dopravní prostředek dlažeb z lomového kamene nebo betonových tvárnic do cementové malty se spárami zalitými cementovou maltou</t>
  </si>
  <si>
    <t>https://podminky.urs.cz/item/CS_URS_2025_01/114203103</t>
  </si>
  <si>
    <t>7,5*0,3</t>
  </si>
  <si>
    <t>114203202</t>
  </si>
  <si>
    <t>Očištění lomového kamene nebo betonových tvárnic získaných při rozebrání dlažeb, záhozů, rovnanin a soustřeďovacích staveb od malty</t>
  </si>
  <si>
    <t>https://podminky.urs.cz/item/CS_URS_2025_01/114203202</t>
  </si>
  <si>
    <t>7,5*0,3 "lom. kámen. dlažba"</t>
  </si>
  <si>
    <t>6 "zůstalé kamenné kvádry ze zdi"</t>
  </si>
  <si>
    <t>119001403-01</t>
  </si>
  <si>
    <t>Dočasné zajištění stávající navazující zdi, která není předmětem stavby</t>
  </si>
  <si>
    <t>Poznámka k položce:_x000d_
Poznámka k položce: Dočasné zajištění stávající navazující zdi, která není předmětem stavby např.: - instalace příložného pažení s rozpěrou a zavětrováním Zřízení a odstraněním, včetně dodání materiálu. S ohledem na prostředí stavby bude zvolen vhodný materiál pažících prvků. Zhotovitel zajistí případně vlastní způsob zajištění stávající kce, který bude odsouhlasen ze strany investora.</t>
  </si>
  <si>
    <t>3*3</t>
  </si>
  <si>
    <t>121151103</t>
  </si>
  <si>
    <t>Sejmutí ornice strojně při souvislé ploše do 100 m2, tl. vrstvy do 200 mm</t>
  </si>
  <si>
    <t>https://podminky.urs.cz/item/CS_URS_2025_01/121151103</t>
  </si>
  <si>
    <t>18,80</t>
  </si>
  <si>
    <t>124153101</t>
  </si>
  <si>
    <t>Vykopávky pro koryta vodotečí strojně v hornině třídy těžitelnosti I skupiny 1 a 2 přes 100 do 1 000 m3</t>
  </si>
  <si>
    <t>https://podminky.urs.cz/item/CS_URS_2025_01/124153101</t>
  </si>
  <si>
    <t>(21+27+60+22-7,89) "těžení zemního materiálu pro potřeby stavby (plošina, sjezd, převod vody, ohrázkování)"</t>
  </si>
  <si>
    <t>127751101</t>
  </si>
  <si>
    <t>Vykopávky pod vodou strojně na hloubku do 5 m pod projektem stanovenou hladinou vody v horninách třídy těžitelnosti I a II skupiny 1 až 4, průměrné tloušťky projektované vrstvy do 0,50 m do 1 000 m3</t>
  </si>
  <si>
    <t>https://podminky.urs.cz/item/CS_URS_2025_01/127751101</t>
  </si>
  <si>
    <t>Poznámka k položce:_x000d_
Poznámka k položce: viz výkresová část PD D.3</t>
  </si>
  <si>
    <t>7,89</t>
  </si>
  <si>
    <t>131153203</t>
  </si>
  <si>
    <t>Hloubení zapažených jam a zářezů strojně s urovnáním dna do předepsaného profilu a spádu v omezeném prostoru v hornině třídy těžitelnosti I skupiny 1 a 2 přes 50 do 100 m3</t>
  </si>
  <si>
    <t>https://podminky.urs.cz/item/CS_URS_2025_01/131153203</t>
  </si>
  <si>
    <t>93,57*0,67</t>
  </si>
  <si>
    <t>131253202</t>
  </si>
  <si>
    <t>Hloubení zapažených jam a zářezů strojně s urovnáním dna do předepsaného profilu a spádu v omezeném prostoru v hornině třídy těžitelnosti I skupiny 3 přes 20 do 50 m3</t>
  </si>
  <si>
    <t>https://podminky.urs.cz/item/CS_URS_2025_01/131253202</t>
  </si>
  <si>
    <t>93,57*0,33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</si>
  <si>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</si>
  <si>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</si>
  <si>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https://podminky.urs.cz/item/CS_URS_2025_01/162251102</t>
  </si>
  <si>
    <t>62,692+30,878+66,52 "zemní materiál v rámci stavební jámy"</t>
  </si>
  <si>
    <t>16715111</t>
  </si>
  <si>
    <t>Nakládání, skládání a překládání neulehlého výkopku nebo sypaniny strojně nakládání, množství přes 100 m3, z hornin třídy těžitelnosti I, skupiny 1 až 3</t>
  </si>
  <si>
    <t>22</t>
  </si>
  <si>
    <t>https://podminky.urs.cz/item/CS_URS_2025_01/16715111</t>
  </si>
  <si>
    <t xml:space="preserve">(62,692+30,878)*2  "zemní materiál ze stavební jámy"</t>
  </si>
  <si>
    <t>167151121</t>
  </si>
  <si>
    <t>Nakládání, skládání a překládání neulehlého výkopku nebo sypaniny strojně skládání nebo překládání, z hornin třídy těžitelnosti I, skupiny 1 až 3</t>
  </si>
  <si>
    <t>24</t>
  </si>
  <si>
    <t>https://podminky.urs.cz/item/CS_URS_2025_01/167151121</t>
  </si>
  <si>
    <t>(60+22)</t>
  </si>
  <si>
    <t>171151111</t>
  </si>
  <si>
    <t>Uložení sypanin do násypů strojně s rozprostřením sypaniny ve vrstvách a s hrubým urovnáním zhutněných z hornin nesoudržných sypkých</t>
  </si>
  <si>
    <t>26</t>
  </si>
  <si>
    <t>https://podminky.urs.cz/item/CS_URS_2025_01/171151111</t>
  </si>
  <si>
    <t>Poznámka k položce:_x000d_
Poznámka k položce: - provedení sjezdu a pracovní plošiny</t>
  </si>
  <si>
    <t>60+22</t>
  </si>
  <si>
    <t>171251101</t>
  </si>
  <si>
    <t>Uložení sypanin do násypů strojně s rozprostřením sypaniny ve vrstvách a s hrubým urovnáním nezhutněných jakékoliv třídy těžitelnosti</t>
  </si>
  <si>
    <t>28</t>
  </si>
  <si>
    <t>https://podminky.urs.cz/item/CS_URS_2025_01/171251101</t>
  </si>
  <si>
    <t>62,692+30,878 "zemní materiál ze stavební jámy uložen na mezideponii"</t>
  </si>
  <si>
    <t>174151101</t>
  </si>
  <si>
    <t>Zásyp sypaninou z jakékoliv horniny strojně s uložením výkopku ve vrstvách se zhutněním jam, šachet, rýh nebo kolem objektů v těchto vykopávkách</t>
  </si>
  <si>
    <t>30</t>
  </si>
  <si>
    <t>https://podminky.urs.cz/item/CS_URS_2025_01/174151101</t>
  </si>
  <si>
    <t>66,52</t>
  </si>
  <si>
    <t>181351003</t>
  </si>
  <si>
    <t>Rozprostření a urovnání ornice v rovině nebo ve svahu sklonu do 1:5 strojně při souvislé ploše do 100 m2, tl. vrstvy do 200 mm</t>
  </si>
  <si>
    <t>32</t>
  </si>
  <si>
    <t>https://podminky.urs.cz/item/CS_URS_2025_01/181351003</t>
  </si>
  <si>
    <t>34</t>
  </si>
  <si>
    <t>36</t>
  </si>
  <si>
    <t>18,8*0,025 "Přepočtené koeficientem množství</t>
  </si>
  <si>
    <t>171201231-01</t>
  </si>
  <si>
    <t>Likvidace přebytečné zeminy a kamení na stavbě dle platné legislativy v době realizace stavby</t>
  </si>
  <si>
    <t>38</t>
  </si>
  <si>
    <t>Poznámka k položce:_x000d_
Poznámka k položce: - likvidace zeminy a kamení dle platné legislativy - doprava do finální místa uložení, složení, poplatky za uložení - předpokládané zatřízení odpadu 17 05 04 - zhotovitel případně navrhne vlastní způsob likvidace, který bude v souladu s platnou legislativou</t>
  </si>
  <si>
    <t>27,05*2</t>
  </si>
  <si>
    <t>171201231-02</t>
  </si>
  <si>
    <t>Likvidace odstraňovaných travin dle platné legislativy v době realizace stavby</t>
  </si>
  <si>
    <t>40</t>
  </si>
  <si>
    <t>Poznámka k položce:_x000d_
Poznámka k položce: - likvidace pošečenéných travin dle platné legislativy - doprava do finální místa uložení, složení, poplatky za uložení - zhotovitel případně navrhne vlastní způsob likvidace, který bude v souladu s platnou legislativou - předpoklad množství 0,7 kg na 1 m2, tj. 399 m2 = 280 kg</t>
  </si>
  <si>
    <t>280/1000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</si>
  <si>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</si>
  <si>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</si>
  <si>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</si>
  <si>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42</t>
  </si>
  <si>
    <t>https://podminky.urs.cz/item/CS_URS_2025_01/211531111</t>
  </si>
  <si>
    <t>Poznámka k položce:_x000d_
Poznámka k položce: - fr. 16/32 mm</t>
  </si>
  <si>
    <t>20*0,1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</si>
  <si>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</si>
  <si>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</si>
  <si>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44</t>
  </si>
  <si>
    <t>https://podminky.urs.cz/item/CS_URS_2025_01/211971121</t>
  </si>
  <si>
    <t>1,2*20 "odvodnění jámy"</t>
  </si>
  <si>
    <t>(2,87*2,575)+(2,93*2,736)+(3,15*1,492) "ododnění zdi"</t>
  </si>
  <si>
    <t>23</t>
  </si>
  <si>
    <t>69311199</t>
  </si>
  <si>
    <t>geotextilie netkaná separační, ochranná, filtrační, drenážní PES(70%)+PP(30%) 300g/m2</t>
  </si>
  <si>
    <t>46</t>
  </si>
  <si>
    <t>44,107*1,1845 "Přepočtené koeficientem množství</t>
  </si>
  <si>
    <t>212755214-01</t>
  </si>
  <si>
    <t>Příčné odvodnění opěrné zdi z PVC potrubí DN100</t>
  </si>
  <si>
    <t>48</t>
  </si>
  <si>
    <t>Poznámka k položce:_x000d_
Poznámka k položce: - dodávka + montáž a přesuny - příčná drenáž potrubí PVC DN100 mm, napojení přes redukovaný T-kus + dotěsnění spojů, v místě rozsahu průchodu potrubí dříkem zdi na potrubí umístěn těsnící přírubový provazec pro VH stavby + cementová zálivka - délka potrubí 0,76 m - 5 ks</t>
  </si>
  <si>
    <t>25</t>
  </si>
  <si>
    <t>212755215</t>
  </si>
  <si>
    <t>Trativody bez lože z drenážních trubek plastových flexibilních D 125 mm</t>
  </si>
  <si>
    <t>m</t>
  </si>
  <si>
    <t>50</t>
  </si>
  <si>
    <t>https://podminky.urs.cz/item/CS_URS_2025_01/212755215</t>
  </si>
  <si>
    <t>5,8 "odvodnění zdi - perforované potrubí"</t>
  </si>
  <si>
    <t>271532211-01</t>
  </si>
  <si>
    <t>Podsyp pod základové konstrukce se zhutněním a urovnáním povrchu z kameniva hrubého, frakce 0 - 63 mm</t>
  </si>
  <si>
    <t>52</t>
  </si>
  <si>
    <t>Poznámka k položce:_x000d_
Poznámka k položce: - stabilizační hutněný polštář fr. kameniva 0-63 mm, předpoklad tl. 140-200 mm, předpoklad částečného zatlačení kameniva do podloží</t>
  </si>
  <si>
    <t>13,95*0,14+(13,95*0,14*0,5)</t>
  </si>
  <si>
    <t>27</t>
  </si>
  <si>
    <t>291211111-01</t>
  </si>
  <si>
    <t>Dočasné zpevnění ploch v rámci staveniště po odbu stavby zřízení a odstranění</t>
  </si>
  <si>
    <t>54</t>
  </si>
  <si>
    <t>Poznámka k položce:_x000d_
Poznámka k položce: - předpoklad zpevnění sjezdu silničními panely 3000x1000x150 mm (11 ks) dodávky, zřízení, odstranění - předpoklad dočasného zpevnění prostor prac. plošiny - roznášecí deska či bet panel předpoklad 5 ks - v případě panelů je předpokládáno, že zůstanou majetkem zhotovitele, daná cena dodávky tedy stanovována za jejich opotřebení - zhtovitel navrhne případně vlastní řešení tak, aby došlo k předejití víceprací vlivem nezpevněných přístupových tras</t>
  </si>
  <si>
    <t>Svislé a kompletní konstrukce</t>
  </si>
  <si>
    <t>311101211</t>
  </si>
  <si>
    <t>Vytvoření prostupů nebo suchých kanálků v 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do 0,02 m2</t>
  </si>
  <si>
    <t>CS ÚRS 2024 01</t>
  </si>
  <si>
    <t>56</t>
  </si>
  <si>
    <t>https://podminky.urs.cz/item/CS_URS_2024_01/311101211</t>
  </si>
  <si>
    <t>Poznámka k položce:_x000d_
Poznámka k položce: - osazení potrubí DN150 v rámci betonáže nadzákladové části zdi včetně uchycení - 5 ks</t>
  </si>
  <si>
    <t>5*0,51</t>
  </si>
  <si>
    <t>29</t>
  </si>
  <si>
    <t>28611130</t>
  </si>
  <si>
    <t>trubka kanalizační PVC DN 160x500mm SN4</t>
  </si>
  <si>
    <t>58</t>
  </si>
  <si>
    <t>2,55*1,01 "Přepočtené koeficientem množství</t>
  </si>
  <si>
    <t>321222111</t>
  </si>
  <si>
    <t>Zdění obkladního zdiva vodních staveb přehrad, jezů a plavebních komor, spodní stavby vodních elektráren, odběrných věží a výpustných zařízení, opěrných zdí, šachet, šachtic a ostatních konstrukcí řádkového hrubého i čistého s vyspárováním na maltu cementovou tl. od 250 do 450 mm</t>
  </si>
  <si>
    <t>60</t>
  </si>
  <si>
    <t>https://podminky.urs.cz/item/CS_URS_2025_01/321222111</t>
  </si>
  <si>
    <t>Poznámka k položce:_x000d_
Poznámka k položce: - obkladní zdivo v provedení řádkového zdiva s návazností na stávající zachovávanou část zdi, uložení na maltu MC20, spára š. do cca 30 mm, spárování MC25 odstínu světle šedé barvy (bude případně upřesněno investorem dle zkušebního vzorku)</t>
  </si>
  <si>
    <t>(0,73*2,575)+(0,80*2,736)+(0,87*1,492)</t>
  </si>
  <si>
    <t>31</t>
  </si>
  <si>
    <t>58380758-01</t>
  </si>
  <si>
    <t>kámen lomový tl. 250 mm</t>
  </si>
  <si>
    <t>62</t>
  </si>
  <si>
    <t>5,367*2 "Přepočtené koeficientem množství</t>
  </si>
  <si>
    <t>321321115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</si>
  <si>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25/30</t>
  </si>
  <si>
    <t>64</t>
  </si>
  <si>
    <t>https://podminky.urs.cz/item/CS_URS_2025_01/321321115</t>
  </si>
  <si>
    <t>(2,575*0,73)*0,1 "bet. římsa řez 1-1"</t>
  </si>
  <si>
    <t>(2,736*0,715)*0,1 "bet. římsa řez 2-2"</t>
  </si>
  <si>
    <t>(1,492*0,7)*0,1 "bet. římsa řez 3-3"</t>
  </si>
  <si>
    <t>33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</si>
  <si>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</si>
  <si>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</si>
  <si>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66</t>
  </si>
  <si>
    <t>https://podminky.urs.cz/item/CS_URS_2025_01/321321116</t>
  </si>
  <si>
    <t>10,91*0,6 "základová část zdi (dříku)"</t>
  </si>
  <si>
    <t>(1,50*2,575)+(1,63*2,736)+(1,73*1,492) "nadzákladová část zdi (dříku)"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</si>
  <si>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</si>
  <si>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</si>
  <si>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68</t>
  </si>
  <si>
    <t>https://podminky.urs.cz/item/CS_URS_2025_01/321351010</t>
  </si>
  <si>
    <t>15,20*0,6 "základová část"</t>
  </si>
  <si>
    <t>15,6*0,1*1,1 "římsa"</t>
  </si>
  <si>
    <t>(5,85*2,575)+(6,40*2,736)+(6,96*1,492)+(2*1,50)+(2*1,73) "nadzákladová část"</t>
  </si>
  <si>
    <t>35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</si>
  <si>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</si>
  <si>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</si>
  <si>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70</t>
  </si>
  <si>
    <t>https://podminky.urs.cz/item/CS_URS_2025_01/321352010</t>
  </si>
  <si>
    <t>60,254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</si>
  <si>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</si>
  <si>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</si>
  <si>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72</t>
  </si>
  <si>
    <t>https://podminky.urs.cz/item/CS_URS_2025_01/321366111</t>
  </si>
  <si>
    <t>1,32/1000 "spojovací trny římsa pr. 6 mm dl. 200 mm, 27 ks"</t>
  </si>
  <si>
    <t>31,72/1000 "spojovací trny obklad pr. 12 mm dl. 300 mm, 108 ks"</t>
  </si>
  <si>
    <t>37</t>
  </si>
  <si>
    <t>321366112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</si>
  <si>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</si>
  <si>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74</t>
  </si>
  <si>
    <t>https://podminky.urs.cz/item/CS_URS_2025_01/321366112</t>
  </si>
  <si>
    <t>(557,32+620,5+353,00)/1000 "viz výkresová část D.5.1 a D.5.2"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</si>
  <si>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</si>
  <si>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</si>
  <si>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76</t>
  </si>
  <si>
    <t>https://podminky.urs.cz/item/CS_URS_2025_01/321368211</t>
  </si>
  <si>
    <t>7,5*7,9/1000 "kari síť 8/100x100 KY49 -dlažba"</t>
  </si>
  <si>
    <t>20,40/1000 "kari síť 4/50x50 - římsa"</t>
  </si>
  <si>
    <t>39</t>
  </si>
  <si>
    <t>451317113</t>
  </si>
  <si>
    <t>Podklad pod dlažbu z betonu prostého pro prostředí s mrazovými cykly tř. C 25/30 tl. přes 150 do 200 mm</t>
  </si>
  <si>
    <t>78</t>
  </si>
  <si>
    <t>https://podminky.urs.cz/item/CS_URS_2025_01/451317113</t>
  </si>
  <si>
    <t>7,5</t>
  </si>
  <si>
    <t>452321172</t>
  </si>
  <si>
    <t>Podkladní a zajišťovací konstrukce z betonu železového v otevřeném výkopu se zvýšenými nároky na prostředí desky pod potrubí, stoky a drobné objekty z betonu tř. C 30/37</t>
  </si>
  <si>
    <t>80</t>
  </si>
  <si>
    <t>https://podminky.urs.cz/item/CS_URS_2025_01/452321172</t>
  </si>
  <si>
    <t>Poznámka k položce:_x000d_
Poznámka k položce: - podkladní beton tl. 100 mm</t>
  </si>
  <si>
    <t>12,1*0,1</t>
  </si>
  <si>
    <t>41</t>
  </si>
  <si>
    <t>452351111</t>
  </si>
  <si>
    <t>Bednění podkladních a zajišťovacích konstrukcí v otevřeném výkopu desek nebo sedlových loží pod potrubí, stoky a drobné objekty zřízení</t>
  </si>
  <si>
    <t>82</t>
  </si>
  <si>
    <t>https://podminky.urs.cz/item/CS_URS_2025_01/452351111</t>
  </si>
  <si>
    <t>15,54*0,1</t>
  </si>
  <si>
    <t>452351112</t>
  </si>
  <si>
    <t>Bednění podkladních a zajišťovacích konstrukcí v otevřeném výkopu desek nebo sedlových loží pod potrubí, stoky a drobné objekty odstranění</t>
  </si>
  <si>
    <t>84</t>
  </si>
  <si>
    <t>https://podminky.urs.cz/item/CS_URS_2025_01/452351112</t>
  </si>
  <si>
    <t>43</t>
  </si>
  <si>
    <t>457531112</t>
  </si>
  <si>
    <t>Filtrační vrstvy jakékoliv tloušťky a sklonu z hrubého drceného kameniva bez zhutnění, frakce od 16-63 do 32-63 mm</t>
  </si>
  <si>
    <t>86</t>
  </si>
  <si>
    <t>https://podminky.urs.cz/item/CS_URS_2025_01/457531112</t>
  </si>
  <si>
    <t>(0,69*2,575)+(0,83*2,736)+(0,97*1,492) "filtrační vrstva do drenážního lože - odvodnění zdi"</t>
  </si>
  <si>
    <t>457971111</t>
  </si>
  <si>
    <t>Zřízení vrstvy z geotextilie s přesahem bez připevnění k podkladu, s potřebným dočasným zatěžováním včetně zakotvení okraje o sklonu do 10°, šířky geotextilie do 3 m</t>
  </si>
  <si>
    <t>88</t>
  </si>
  <si>
    <t>https://podminky.urs.cz/item/CS_URS_2025_01/457971111</t>
  </si>
  <si>
    <t>Poznámka k položce:_x000d_
Poznámka k položce: - ochranná vrstva v rámci hrázek s následným přisypáním zem. materiálu</t>
  </si>
  <si>
    <t>(18+14)*3</t>
  </si>
  <si>
    <t>45</t>
  </si>
  <si>
    <t>69311081</t>
  </si>
  <si>
    <t>geotextilie netkaná separační, ochranná, filtrační, drenážní PES 300g/m2</t>
  </si>
  <si>
    <t>90</t>
  </si>
  <si>
    <t>96*1,2 "Přepočtené koeficientem množství</t>
  </si>
  <si>
    <t>461211721</t>
  </si>
  <si>
    <t>Patka z lomového kamene lomařsky upraveného pro dlažbu zděná na sucho s vyspárováním cementovou maltou</t>
  </si>
  <si>
    <t>92</t>
  </si>
  <si>
    <t>https://podminky.urs.cz/item/CS_URS_2025_01/461211721</t>
  </si>
  <si>
    <t>Poznámka k položce:_x000d_
Poznámka k položce: - zpětné provedení ubourané části zákl. patky v rámci opevnění svahu kamennou dlažbou do bet. lože.</t>
  </si>
  <si>
    <t>0,9*0,6*4*0,3</t>
  </si>
  <si>
    <t>47</t>
  </si>
  <si>
    <t>462512270</t>
  </si>
  <si>
    <t>Zához z lomového kamene neupraveného záhozového s proštěrkováním z terénu, hmotnosti jednotlivých kamenů do 200 kg</t>
  </si>
  <si>
    <t>94</t>
  </si>
  <si>
    <t>https://podminky.urs.cz/item/CS_URS_2025_01/462512270</t>
  </si>
  <si>
    <t>Poznámka k položce:_x000d_
Poznámka k položce: - provedení kamenného záhozu z lomového kamene 200 kg - zához bude uložen na sucho, větší kameny budou umístěny k patě zdi - kameny budou postupně proštěrkovány</t>
  </si>
  <si>
    <t>7,2</t>
  </si>
  <si>
    <t>462512270-01</t>
  </si>
  <si>
    <t>Zához z kamene, výplň zahloubených částí dna toku</t>
  </si>
  <si>
    <t>96</t>
  </si>
  <si>
    <t>Poznámka k položce:_x000d_
Poznámka k položce: - výplň zahloubených částí dna toku za využití kamene z rozebrané části zdi</t>
  </si>
  <si>
    <t>49</t>
  </si>
  <si>
    <t>462519002</t>
  </si>
  <si>
    <t>Zához z lomového kamene neupraveného záhozového Příplatek k cenám za urovnání viditelných ploch záhozu z kamene, hmotnosti jednotlivých kamenů do 200 kg</t>
  </si>
  <si>
    <t>98</t>
  </si>
  <si>
    <t>https://podminky.urs.cz/item/CS_URS_2025_01/462519002</t>
  </si>
  <si>
    <t>Poznámka k položce:_x000d_
Poznámka k položce: - úprava pokládky kamenů v rámci kamenného záhozu 200 kg</t>
  </si>
  <si>
    <t>8,6</t>
  </si>
  <si>
    <t>465518317</t>
  </si>
  <si>
    <t>Oprava dlažeb z lomového kamene lomařsky upraveného pro dlažbu o ploše opravovaných míst do 20 m2 jednotlivě bez dodání kamene na cementovou maltu, s vyspárováním cementovou maltou, tl. kamene 300 mm</t>
  </si>
  <si>
    <t>100</t>
  </si>
  <si>
    <t>https://podminky.urs.cz/item/CS_URS_2025_01/465518317</t>
  </si>
  <si>
    <t>Poznámka k položce:_x000d_
Poznámka k položce: - v rámci dlažby použit původní třídění, očištěný lom. kámen v rámci rozebrání dlažby</t>
  </si>
  <si>
    <t>51</t>
  </si>
  <si>
    <t>624631412</t>
  </si>
  <si>
    <t>Úprava vnějších spár obvodového pláště z prefabrikovaných dílců vyplnění spáry těsnicím provazcem z pěnového polyetylénu, šířky přes 20 do 30 mm</t>
  </si>
  <si>
    <t>102</t>
  </si>
  <si>
    <t>https://podminky.urs.cz/item/CS_URS_2025_01/624631412</t>
  </si>
  <si>
    <t>7,34+6,31+5,41</t>
  </si>
  <si>
    <t>931992121</t>
  </si>
  <si>
    <t>Výplň dilatačních spár z polystyrenu extrudovaného, tloušťky 20 mm</t>
  </si>
  <si>
    <t>104</t>
  </si>
  <si>
    <t>https://podminky.urs.cz/item/CS_URS_2025_01/931992121</t>
  </si>
  <si>
    <t>1,97+1,69+2,25</t>
  </si>
  <si>
    <t>53</t>
  </si>
  <si>
    <t>931994102</t>
  </si>
  <si>
    <t>Těsnění spáry betonové konstrukce pásy, profily, tmely těsnicím pásem povrchovým, spáry dilatační</t>
  </si>
  <si>
    <t>106</t>
  </si>
  <si>
    <t>https://podminky.urs.cz/item/CS_URS_2025_01/931994102</t>
  </si>
  <si>
    <t>7,22</t>
  </si>
  <si>
    <t>931994106</t>
  </si>
  <si>
    <t>Těsnění spáry betonové konstrukce pásy, profily, tmely těsnicím pásem vnitřním, spáry dilatační</t>
  </si>
  <si>
    <t>108</t>
  </si>
  <si>
    <t>https://podminky.urs.cz/item/CS_URS_2025_01/931994106</t>
  </si>
  <si>
    <t>2,84+3,39</t>
  </si>
  <si>
    <t>55</t>
  </si>
  <si>
    <t>931994142-01</t>
  </si>
  <si>
    <t>Těsnění dilatační spáry betonové konstrukce pružným mrazuvzdorným tmelem</t>
  </si>
  <si>
    <t>110</t>
  </si>
  <si>
    <t>7,34+6,31+5,41 "dilatační</t>
  </si>
  <si>
    <t>0,72+0,73+0,73 "utěsnění spár římsa"</t>
  </si>
  <si>
    <t>953241211</t>
  </si>
  <si>
    <t>Osazení smykových trnů do dilatačních spár jednoduchých pro nižší zatížení z nerezové nebo pozinkované oceli s pouzdrem z nerezové oceli nebo plastu, průměr 20 mm</t>
  </si>
  <si>
    <t>112</t>
  </si>
  <si>
    <t>https://podminky.urs.cz/item/CS_URS_2025_01/953241211</t>
  </si>
  <si>
    <t>57</t>
  </si>
  <si>
    <t>54879272</t>
  </si>
  <si>
    <t>trn pro přenos smykové síly u dilatačních spár pro nižší zatížení nerez s nerezovým kombinovaným pouzdrem D 20mm</t>
  </si>
  <si>
    <t>114</t>
  </si>
  <si>
    <t>953334121</t>
  </si>
  <si>
    <t>Bobtnavý pásek do pracovních spar betonových konstrukcí bentonitový, rozměru 20 x 25 mm</t>
  </si>
  <si>
    <t>116</t>
  </si>
  <si>
    <t>https://podminky.urs.cz/item/CS_URS_2025_01/953334121</t>
  </si>
  <si>
    <t>Poznámka k položce:_x000d_
Poznámka k položce: viz D.2.2</t>
  </si>
  <si>
    <t>13,60</t>
  </si>
  <si>
    <t>59</t>
  </si>
  <si>
    <t>953961111-01</t>
  </si>
  <si>
    <t>Kotva chemická s vyvrtáním otvoru do betonu, železobetonu nebo tvrdého kamene tmel, velikost M 8, hloubka 140 mm</t>
  </si>
  <si>
    <t>118</t>
  </si>
  <si>
    <t>Poznámka k položce:_x000d_
Poznámka k položce: dodávka a montáž</t>
  </si>
  <si>
    <t>953961113-01</t>
  </si>
  <si>
    <t>Kotva chemická s vyvrtáním otvoru do betonu, železobetonu nebo tvrdého kamene tmel, velikost M 12, hloubka 180 mm</t>
  </si>
  <si>
    <t>120</t>
  </si>
  <si>
    <t>61</t>
  </si>
  <si>
    <t>960211251</t>
  </si>
  <si>
    <t>Bourání konstrukcí vodních staveb z hladiny, s naložením vybouraných hmot a suti na dopravní prostředek nebo s odklizením na hromady do vzdálenosti 20 m zděných z kamene nebo z cihel</t>
  </si>
  <si>
    <t>122</t>
  </si>
  <si>
    <t>https://podminky.urs.cz/item/CS_URS_2025_01/960211251</t>
  </si>
  <si>
    <t>Poznámka k položce:_x000d_
Poznámka k položce: - demolice nadzákladové části + základové, postupné rozebrání</t>
  </si>
  <si>
    <t>17*0,6 "konstrukce zdi v rozsahu 40% již samovolně rozbořena"</t>
  </si>
  <si>
    <t>0,9*0,6*4*0,3 "předpoklad částečného ubourání zákl. patky opevnění dlažby - do 30%"</t>
  </si>
  <si>
    <t>7,5*0,2 "betonové lože pod rozebíranou dlažbou"</t>
  </si>
  <si>
    <t>977211133</t>
  </si>
  <si>
    <t>Řezání konstrukcí stěnovou pilou z kamene hloubka řezu přes 350 do 420 mm</t>
  </si>
  <si>
    <t>124</t>
  </si>
  <si>
    <t>https://podminky.urs.cz/item/CS_URS_2025_01/977211133</t>
  </si>
  <si>
    <t>Poznámka k položce:_x000d_
Poznámka k položce: - řez kamenné zdi rozbrušovací pilou s diamantovým kotoučem či stěnovou pilou</t>
  </si>
  <si>
    <t>3,5</t>
  </si>
  <si>
    <t>63</t>
  </si>
  <si>
    <t>985331113</t>
  </si>
  <si>
    <t>Dodatečné vlepování betonářské výztuže včetně vyvrtání a vyčištění otvoru cementovou aktivovanou maltou průměr výztuže 12 mm</t>
  </si>
  <si>
    <t>126</t>
  </si>
  <si>
    <t>https://podminky.urs.cz/item/CS_URS_2025_01/985331113</t>
  </si>
  <si>
    <t>86*0,25*1,1</t>
  </si>
  <si>
    <t>13021013</t>
  </si>
  <si>
    <t>tyč ocelová kruhová žebírková DIN 488 jakost B500B (10 505) výztuž do betonu D 12mm</t>
  </si>
  <si>
    <t>128</t>
  </si>
  <si>
    <t>23,65*0,00091 "Přepočtené koeficientem množství</t>
  </si>
  <si>
    <t>67</t>
  </si>
  <si>
    <t>R-0021</t>
  </si>
  <si>
    <t>Zajištění stavební jámy</t>
  </si>
  <si>
    <t>-404001238</t>
  </si>
  <si>
    <t>Poznámka k položce:_x000d_
Poznámka k položce: Zajištění stavební jámy - zajištění svislých stěn výkopu hl. 0-4 m podél betonového žlabu MVE a v rámci svahované stěny výkopu při rozebrání kamenné dlažby. Předpokládaná délka rozsahu pažení 4+4 m = 8 m Předpokládaná plocha paženého výkopu 16+7,8 = 23,8 m2. Položka zahrnuje: -dodávku potřebného materiálu (materiál po dokončení realizace zůstává v majetku zhotovitele), zřízení a odstranění zajištění stavební jámy -geostatický posudek na základě poskytnutých dat zadavatel - např. Inženýrskogeologický průzkum v místě stavby. -způsob zajištění stavební jámy bude koncipován tak, aby nedošlo k poškození sousedních objektů jednak při zajištění stavebního výkopu a po dobu realizace stavby. Je nepřípustná realizace zajištění stavební jámy, která svým zřízením vyvolá nepříznivé dynamické účinky na sousední objekty.</t>
  </si>
  <si>
    <t>R-0022</t>
  </si>
  <si>
    <t>Zajištění převodu vody, odvodnění staveniště a hrázkování</t>
  </si>
  <si>
    <t>-1634491826</t>
  </si>
  <si>
    <t xml:space="preserve">Poznámka k položce:_x000d_
Poznámka k položce: Položka zahrnuje dodávku materiálu, zřízení a odstranění.  Předpokládaný rozsah převodu vody: -převod vody potrubím DN400-600 PP včetně tvarovek v délce 3,5 m včetně podpěrné dřevěné konstrukce -převod vody potrubím DN800 PP korugovaná včetně tvarovek v délce 13,0 m -dodávaný materiál zůstává majetkem zhotovitele  Předpokládaný rozsah odvodnění: -trativod z drenážních trubek plastových flexi D125 mm v délce 20 m -dočasná čerpací šachta (jímka) v rámci odvodnění stavební jámy DN600  Předpokládaný rozsah čerpání vody: -čerpání vody na dopravní výšku do 10 m průměrného přítoku do 500 l/min v rozsahu 288 hod (4,8hod/denně po dobu 60 dní) -pohotovostní čerpání v rozsahu 45 dní  Předpokládaný rozsah hrázkování: -dočasné hrázky z velkoobjemových vaků (BIGBAGŮ) plněných místním materiálem (cca 48 m3) v délce 32 m</t>
  </si>
  <si>
    <t>65</t>
  </si>
  <si>
    <t>997013871-01</t>
  </si>
  <si>
    <t>Likvidace stavební sutě a přebytečného nevyužitelného demoličního materiálu na stavbě dle platné legislativy v době realizace stavby</t>
  </si>
  <si>
    <t>130</t>
  </si>
  <si>
    <t>Poznámka k položce:_x000d_
Poznámka k položce: - likvidace demoličního materiálu dle platné legislativy - doprava do finální místa uložení, složení, poplatky za uložení - předpokládané zatřízení odpadu 17 09 04 - zhotovitel případně navrhne vlastní způsob likvidace, který bude v souladu s platnou legislativou</t>
  </si>
  <si>
    <t>6,58 "podkladní lože stávající dalžba"</t>
  </si>
  <si>
    <t>9,70 "předpoklad přebytečného demoličního materiálu ze zdi"</t>
  </si>
  <si>
    <t>1,5 "předpklad materiálu spárovací hmoty po očištění kamenů"</t>
  </si>
  <si>
    <t>1,30 "materiál z rozebraných zákl. patek"</t>
  </si>
  <si>
    <t>998323011</t>
  </si>
  <si>
    <t>Přesun hmot pro jezy a stupně dopravní vzdálenost do 500 m</t>
  </si>
  <si>
    <t>132</t>
  </si>
  <si>
    <t>https://podminky.urs.cz/item/CS_URS_2025_01/998323011</t>
  </si>
  <si>
    <t>124,6+(0,47/1000)</t>
  </si>
  <si>
    <t>STV2 - Odstranění nánosů</t>
  </si>
  <si>
    <t>568</t>
  </si>
  <si>
    <t>-568</t>
  </si>
  <si>
    <t>VRN - Vedlejší a ostatní náklady</t>
  </si>
  <si>
    <t>VRN - Vedlejší rozpočtové náklady</t>
  </si>
  <si>
    <t>R-0001</t>
  </si>
  <si>
    <t>Zařízení staveniště včetně všech nákladů spojených s jeho zřízením, provozem, zabezpečením a likvidací - zřízení a propojení potřebných ploch pro zařízení staveniště, skládky materiálu, mezideponie, oplocení včetně úhrady poplatků a úpravy povrchu po likvidaci staveniště.</t>
  </si>
  <si>
    <t xml:space="preserve">Poznámka k položce:_x000d_
Poznámka k položce: "v adekvátním rozsahu"  předpoklad činností v rámci zařízení staveniště: -zajištění místnosti pro TDI v ZS vč. jejího vybavení -zajištění oplocení prostoru ZS, jeho napojení na inž. sítě -zajištění následné likvidace všech objektů ZS včetně připojení na sítě -zajištění zřízení a odstranění dočasných komunikací, sjezdů a nájezdů pro realizaci stavby -zajištění ostrahy stavby a staveniště po dobu realizace stavby -zajištění podmínek pro použití přístupových komunikací dotčených stavbou s příslušnými vlastníky či správci a zajištění jejich splnění -zřízení čistících zón před výjezdem z obvodu staveniště -provedení takových opatření, aby plochy obvodu staveniště nebyly znečištěny ropnými látkami a jinými podobnými produkty -provedení takových opatření, aby nebyly překročeny limity prašnosti a hlučnosti dané obecně závaznou vyhláškou -zajištění péče o nepředané objekty a konstrukce stavby a jejich ošetřování -zajištění ochrany veškeré zeleně v prostoru staveniště a v jeho bezprostřední blízkosti pro poškození během realizace stavby -zajištění obnovy ploch v případě jejich poškození</t>
  </si>
  <si>
    <t>R-0002</t>
  </si>
  <si>
    <t>Zajištění umístění štítku o povolení stavby (příp. stejnopisu oznámení o zahájení stavebních prací oblastnímu inspektorátu práce) na viditelném místě u vstupu na staveniště</t>
  </si>
  <si>
    <t>R-0003</t>
  </si>
  <si>
    <t>Vytyčení stavby (případně pozemků nebo provedení jiných geodetických prací) odborně způsobilou osobou v oboru zeměměřičství a geodetické práce v průběhu realizace stavby</t>
  </si>
  <si>
    <t>R-0004</t>
  </si>
  <si>
    <t>Inženýrské sítě</t>
  </si>
  <si>
    <t>Poznámka k položce:_x000d_
Poznámka k položce: - Zajištění všech nezbytných opatření, jimiž bude předejito porušení jakékoliv IS během výstavby, aktualizaci vyjádření k existenci sítí, jejich vytyčení, označení a ochrana stávajících IS a zařízení v obvodu staveniště. Doklady o vytyčení, včetně zaměření, budou před zahájením stavebníh prací předány objednateli v tištěné, příp. digitální formě. Dále respektování ochranných pásem IS dle příslušných norem a vyhlášek a údajů majetkových správců, provedení potřebných přeložek podzemních a nadzemních sítí, jejich ochranu a zajištění, potřebného vypínání vzdušných el. vedení při práci pod nimi, zajištění výluk a náhradního zásobování, související s realizací a propojením IS,úhrada poplatků za připojení el. vedení na náhradní síť, zajištění kopaných ověřovacích sond apod. - jedná se zejména o zajištění kabelového vedení od MVE k na protější břeh koryta vodního toku</t>
  </si>
  <si>
    <t>R-0005</t>
  </si>
  <si>
    <t>Ochrana kmenů a náběhů stromů</t>
  </si>
  <si>
    <t>Poznámka k položce:_x000d_
Poznámka k položce: Ochrana dřevin se předpokládá dočasným prkenným bedněním. V případě průběžně přemísťované ochrany je uvažováno se 2 kusy kmenů dřevin viz výkresová část PD. V ceně je kompletní dodávka, montáž a demontáž ochrany kmenů a náběhů. Stromy budou nejprve obaleny geotextilií nebo jinou tkaninou a následně bude zřízeno po celém obvodu kmene obednění kmene a kořenových náběhů prkny min. tl. 25 mm na výšku min. 2,5 m (dle zavětvení a místních podmínek). Uchycení bude provedeno ovázáním např. drátem, provazem případně jiným způsobem nepoškozující kmen. V případě jiného variantního řešení musí být postupováno dle příslušné normy ČSN 83 9061. Ochrana dřevin je dále řešena v rámci zprávy AB str. 27-28.</t>
  </si>
  <si>
    <t>R-0006</t>
  </si>
  <si>
    <t>Vyhotovení či aktualizace havarijního plánu pro celou stavbu včetně zajiště opatření z něj vyplývajících</t>
  </si>
  <si>
    <t>Poznámka k položce:_x000d_
Poznámka k položce: "v adekvátním rozsahu"</t>
  </si>
  <si>
    <t>R-0007</t>
  </si>
  <si>
    <t>Vyhotovení či aktualizace povodňového plánu pro celou stavbu včetně zajiště opatření z něj vyplývajících</t>
  </si>
  <si>
    <t>R-0008</t>
  </si>
  <si>
    <t>Vyhotovení či aktualizace plánu BOZP včetně zajiště opatření z něj vyplývajících</t>
  </si>
  <si>
    <t>R-0009</t>
  </si>
  <si>
    <t>Zpracování a předání realizační dokumentace doplněné o detaily stavby a technologické postupy zhotovitele</t>
  </si>
  <si>
    <t>Poznámka k položce:_x000d_
Poznámka k položce: Zpracování a předání realizační dokumentace doplněné o detaily stavby a technologické postupy zhotovitele. Zhotovitel předloží k řešení v souladu s požadavky PD s vypracovanými detaily a technologickými postupy na např. specifikace dle reality pažení výkopu, bednění, převod vody, apod.</t>
  </si>
  <si>
    <t>R-0010</t>
  </si>
  <si>
    <t>Projednání a zajištění (zvláštního) užívání komunikací včetně zajištění dopravního značení</t>
  </si>
  <si>
    <t>Poznámka k položce:_x000d_
Poznámka k položce: Projednání a zajištění (zvláštního) užívání komunikací včetně dopravního značení a to v rozsahu nezbytném pro řádné a bezpečné provádění stavby. Zajištění rozhodnutí, písemného protokolu o jednání, zápis v SD atd., či aktualizace výše uvedených dokumentů</t>
  </si>
  <si>
    <t>R-0011</t>
  </si>
  <si>
    <t>Průběžné čištění a údržba komunikací dotčených průběhem stavby, dle specifických podmínek úřadu,vlastníků, například pravidelné kropení, kartáčování a pod.</t>
  </si>
  <si>
    <t>R-0012</t>
  </si>
  <si>
    <t>Provedení pasportizace stávajících nemovitostí včetně pozemků a jejich příslušenství, zajištění fotodokumentace stávajícího stavu pozemních komunikací před započetím stavebních prací.</t>
  </si>
  <si>
    <t>R-0013</t>
  </si>
  <si>
    <t>Průběžná pasportizace (monitoring) sousedních staveb stavby zájmové po dobu realizace stavby</t>
  </si>
  <si>
    <t xml:space="preserve">Poznámka k položce:_x000d_
Poznámka k položce: Průběžná pasportizace (monitoring) sousedních staveb stavby zájmové po dobu realizace stavby. Monitoring prováděn zejména u staveb situovaných v bezprostřední blízkosti zájmové stavby (např. MVE, jalový přeliv).  Činnost spočívající v provedení geodetických a souvisejících pracích za účelem dokumentace stavu nemovitosti a předejití jejího poškození či narušení jejího technického stavu (zejména statiky a stability) v době realizace stavby. Monitoring prováděn před započetím a dokončením dílčích stavebních pracích či v jejich průběhu.</t>
  </si>
  <si>
    <t>R-0014</t>
  </si>
  <si>
    <t>Zajištění fotodokumentace veškerých konstrukcí, které budou v průběhu výstavby skryty nebo zakryty</t>
  </si>
  <si>
    <t>R-0015</t>
  </si>
  <si>
    <t>Zpracování a předání dokumentace skutečného provedení stavby</t>
  </si>
  <si>
    <t xml:space="preserve">Poznámka k položce:_x000d_
Poznámka k položce: Zpracování a předání dokumentace skutečného provedení stavby objednateli, pořízení fotodokumentace stavby - zpracování a předání dokumentace skutečného provedení stavby objednateli (3 paré tištěné + 1 paré elektronická forma+1x původní situace s překryvem zaměřeného skutečného stavu).  Pořízení fotodokumentace z celého průběhu stavby včetně stavebních a konstrukčních detailů v rozlišení a kvalitě pro tisk</t>
  </si>
  <si>
    <t>R-0016</t>
  </si>
  <si>
    <t>Geodetické zaměření skutečného provedení vybudovaného díla</t>
  </si>
  <si>
    <t>Poznámka k položce:_x000d_
Poznámka k položce: Geodetické zaměření skutečného provedení vybudovaného díla zpracované v tištěné a elektronické podobě odpovědným geodetem zhotovitele ve 3 vyhotoveních včetně ověření dle zákona č. 200/1994 Sb., o zeměměřičství</t>
  </si>
  <si>
    <t>R-0017</t>
  </si>
  <si>
    <t>Úprava terénu po zrušení zařízení staveniště a dokončení realizace stavby - zpevněné plochy</t>
  </si>
  <si>
    <t>Poznámka k položce:_x000d_
Poznámka k položce: Úprava - uvedení do půdního stavu komunikací/ploch využívaných v rámci realizace stavby či obnova stávajících příjezdových komunikací při jejich případném porušení Pedpoklad rozsahu prací - doplnění stěrkodrtě s hutněním Předpoklad plochy = 80m2 (případná oprava polní komunikace v místě vjezdů/výjezdů z prostor zařizení staveniště)</t>
  </si>
  <si>
    <t>R-0018</t>
  </si>
  <si>
    <t>Úprava terénu po zrušení zařízení staveniště a dokončení realizace stavby - nezpevněné plochy</t>
  </si>
  <si>
    <t>Poznámka k položce:_x000d_
Poznámka k položce: Úprava - uvedení do půdního stavu nezpevněných ploch využívaných v rámci realizace stavby. Rozsah předpokládaných obnov ploch je uveden v rámci technické zprávy AB. Předpoklad záboru plochy = 399,00 m2 -urovnání terénu s případným doplněním ornice, ohumusování, osetí travním semenem, zalití včetně přesunu, dopravy a dodání potřebného materiálu</t>
  </si>
  <si>
    <t>R-0019</t>
  </si>
  <si>
    <t>Protokolární předání stavbou dotčených pozemků a komunikací, uvedených do původního stavu, zpět jejich vlastníkům.</t>
  </si>
  <si>
    <t>R-0020</t>
  </si>
  <si>
    <t>Slovení rybí osádky</t>
  </si>
  <si>
    <t>Poznámka k položce:_x000d_
Poznámka k položce: Odlov rybí osádky v daném úseku koryta vodního toku prováděných prací.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</si>
</sst>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/>
    <xf numFmtId="0" fontId="12" fillId="0" borderId="0" xfId="0" applyFont="1" applyAlignment="1" applyProtection="1"/>
    <xf numFmtId="0" fontId="12" fillId="0" borderId="0" xfId="0" applyFont="1" applyAlignment="1" applyProtection="1">
      <alignment horizontal="left"/>
    </xf>
    <xf numFmtId="0" fontId="12" fillId="0" borderId="0" xfId="0" applyFont="1" applyAlignment="1" applyProtection="1">
      <protection locked="0"/>
    </xf>
    <xf numFmtId="4" fontId="12" fillId="0" borderId="0" xfId="0" applyNumberFormat="1" applyFont="1" applyAlignment="1" applyProtection="1"/>
    <xf numFmtId="0" fontId="12" fillId="0" borderId="3" xfId="0" applyFont="1" applyBorder="1" applyAlignment="1"/>
    <xf numFmtId="0" fontId="12" fillId="0" borderId="14" xfId="0" applyFont="1" applyBorder="1" applyAlignment="1" applyProtection="1"/>
    <xf numFmtId="0" fontId="12" fillId="0" borderId="0" xfId="0" applyFont="1" applyBorder="1" applyAlignment="1" applyProtection="1"/>
    <xf numFmtId="166" fontId="12" fillId="0" borderId="0" xfId="0" applyNumberFormat="1" applyFont="1" applyBorder="1" applyAlignment="1" applyProtection="1"/>
    <xf numFmtId="166" fontId="12" fillId="0" borderId="15" xfId="0" applyNumberFormat="1" applyFont="1" applyBorder="1" applyAlignment="1" applyProtection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40" fillId="0" borderId="0" xfId="0" applyFont="1" applyAlignment="1" applyProtection="1">
      <alignment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4203104" TargetMode="External" /><Relationship Id="rId2" Type="http://schemas.openxmlformats.org/officeDocument/2006/relationships/hyperlink" Target="https://podminky.urs.cz/item/CS_URS_2025_01/129253101" TargetMode="External" /><Relationship Id="rId3" Type="http://schemas.openxmlformats.org/officeDocument/2006/relationships/hyperlink" Target="https://podminky.urs.cz/item/CS_URS_2025_01/162251122" TargetMode="External" /><Relationship Id="rId4" Type="http://schemas.openxmlformats.org/officeDocument/2006/relationships/hyperlink" Target="https://podminky.urs.cz/item/CS_URS_2025_01/181111111" TargetMode="External" /><Relationship Id="rId5" Type="http://schemas.openxmlformats.org/officeDocument/2006/relationships/hyperlink" Target="https://podminky.urs.cz/item/CS_URS_2025_01/181111113" TargetMode="External" /><Relationship Id="rId6" Type="http://schemas.openxmlformats.org/officeDocument/2006/relationships/hyperlink" Target="https://podminky.urs.cz/item/CS_URS_2025_01/181411121" TargetMode="External" /><Relationship Id="rId7" Type="http://schemas.openxmlformats.org/officeDocument/2006/relationships/hyperlink" Target="https://podminky.urs.cz/item/CS_URS_2025_01/181411123" TargetMode="External" /><Relationship Id="rId8" Type="http://schemas.openxmlformats.org/officeDocument/2006/relationships/hyperlink" Target="https://podminky.urs.cz/item/CS_URS_2025_01/184818241" TargetMode="External" /><Relationship Id="rId9" Type="http://schemas.openxmlformats.org/officeDocument/2006/relationships/hyperlink" Target="https://podminky.urs.cz/item/CS_URS_2025_01/462511370" TargetMode="External" /><Relationship Id="rId10" Type="http://schemas.openxmlformats.org/officeDocument/2006/relationships/hyperlink" Target="https://podminky.urs.cz/item/CS_URS_2025_01/462519003" TargetMode="External" /><Relationship Id="rId11" Type="http://schemas.openxmlformats.org/officeDocument/2006/relationships/hyperlink" Target="https://podminky.urs.cz/item/CS_URS_2025_01/463212191" TargetMode="External" /><Relationship Id="rId12" Type="http://schemas.openxmlformats.org/officeDocument/2006/relationships/hyperlink" Target="https://podminky.urs.cz/item/CS_URS_2025_01/628635552" TargetMode="External" /><Relationship Id="rId13" Type="http://schemas.openxmlformats.org/officeDocument/2006/relationships/hyperlink" Target="https://podminky.urs.cz/item/CS_URS_2025_01/938903211" TargetMode="External" /><Relationship Id="rId14" Type="http://schemas.openxmlformats.org/officeDocument/2006/relationships/hyperlink" Target="https://podminky.urs.cz/item/CS_URS_2025_01/998332011" TargetMode="External" /><Relationship Id="rId1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4818231" TargetMode="External" /><Relationship Id="rId2" Type="http://schemas.openxmlformats.org/officeDocument/2006/relationships/hyperlink" Target="https://podminky.urs.cz/item/CS_URS_2025_01/184818232" TargetMode="External" /><Relationship Id="rId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151102" TargetMode="External" /><Relationship Id="rId2" Type="http://schemas.openxmlformats.org/officeDocument/2006/relationships/hyperlink" Target="https://podminky.urs.cz/item/CS_URS_2025_01/114203103" TargetMode="External" /><Relationship Id="rId3" Type="http://schemas.openxmlformats.org/officeDocument/2006/relationships/hyperlink" Target="https://podminky.urs.cz/item/CS_URS_2025_01/114203202" TargetMode="External" /><Relationship Id="rId4" Type="http://schemas.openxmlformats.org/officeDocument/2006/relationships/hyperlink" Target="https://podminky.urs.cz/item/CS_URS_2025_01/121151103" TargetMode="External" /><Relationship Id="rId5" Type="http://schemas.openxmlformats.org/officeDocument/2006/relationships/hyperlink" Target="https://podminky.urs.cz/item/CS_URS_2025_01/124153101" TargetMode="External" /><Relationship Id="rId6" Type="http://schemas.openxmlformats.org/officeDocument/2006/relationships/hyperlink" Target="https://podminky.urs.cz/item/CS_URS_2025_01/127751101" TargetMode="External" /><Relationship Id="rId7" Type="http://schemas.openxmlformats.org/officeDocument/2006/relationships/hyperlink" Target="https://podminky.urs.cz/item/CS_URS_2025_01/131153203" TargetMode="External" /><Relationship Id="rId8" Type="http://schemas.openxmlformats.org/officeDocument/2006/relationships/hyperlink" Target="https://podminky.urs.cz/item/CS_URS_2025_01/131253202" TargetMode="External" /><Relationship Id="rId9" Type="http://schemas.openxmlformats.org/officeDocument/2006/relationships/hyperlink" Target="https://podminky.urs.cz/item/CS_URS_2025_01/162251102" TargetMode="External" /><Relationship Id="rId10" Type="http://schemas.openxmlformats.org/officeDocument/2006/relationships/hyperlink" Target="https://podminky.urs.cz/item/CS_URS_2025_01/16715111" TargetMode="External" /><Relationship Id="rId11" Type="http://schemas.openxmlformats.org/officeDocument/2006/relationships/hyperlink" Target="https://podminky.urs.cz/item/CS_URS_2025_01/167151121" TargetMode="External" /><Relationship Id="rId12" Type="http://schemas.openxmlformats.org/officeDocument/2006/relationships/hyperlink" Target="https://podminky.urs.cz/item/CS_URS_2025_01/171151111" TargetMode="External" /><Relationship Id="rId13" Type="http://schemas.openxmlformats.org/officeDocument/2006/relationships/hyperlink" Target="https://podminky.urs.cz/item/CS_URS_2025_01/171251101" TargetMode="External" /><Relationship Id="rId14" Type="http://schemas.openxmlformats.org/officeDocument/2006/relationships/hyperlink" Target="https://podminky.urs.cz/item/CS_URS_2025_01/174151101" TargetMode="External" /><Relationship Id="rId15" Type="http://schemas.openxmlformats.org/officeDocument/2006/relationships/hyperlink" Target="https://podminky.urs.cz/item/CS_URS_2025_01/181351003" TargetMode="External" /><Relationship Id="rId16" Type="http://schemas.openxmlformats.org/officeDocument/2006/relationships/hyperlink" Target="https://podminky.urs.cz/item/CS_URS_2025_01/181411121" TargetMode="External" /><Relationship Id="rId17" Type="http://schemas.openxmlformats.org/officeDocument/2006/relationships/hyperlink" Target="https://podminky.urs.cz/item/CS_URS_2025_01/211531111" TargetMode="External" /><Relationship Id="rId18" Type="http://schemas.openxmlformats.org/officeDocument/2006/relationships/hyperlink" Target="https://podminky.urs.cz/item/CS_URS_2025_01/211971121" TargetMode="External" /><Relationship Id="rId19" Type="http://schemas.openxmlformats.org/officeDocument/2006/relationships/hyperlink" Target="https://podminky.urs.cz/item/CS_URS_2025_01/212755215" TargetMode="External" /><Relationship Id="rId20" Type="http://schemas.openxmlformats.org/officeDocument/2006/relationships/hyperlink" Target="https://podminky.urs.cz/item/CS_URS_2024_01/311101211" TargetMode="External" /><Relationship Id="rId21" Type="http://schemas.openxmlformats.org/officeDocument/2006/relationships/hyperlink" Target="https://podminky.urs.cz/item/CS_URS_2025_01/321222111" TargetMode="External" /><Relationship Id="rId22" Type="http://schemas.openxmlformats.org/officeDocument/2006/relationships/hyperlink" Target="https://podminky.urs.cz/item/CS_URS_2025_01/321321115" TargetMode="External" /><Relationship Id="rId23" Type="http://schemas.openxmlformats.org/officeDocument/2006/relationships/hyperlink" Target="https://podminky.urs.cz/item/CS_URS_2025_01/321321116" TargetMode="External" /><Relationship Id="rId24" Type="http://schemas.openxmlformats.org/officeDocument/2006/relationships/hyperlink" Target="https://podminky.urs.cz/item/CS_URS_2025_01/321351010" TargetMode="External" /><Relationship Id="rId25" Type="http://schemas.openxmlformats.org/officeDocument/2006/relationships/hyperlink" Target="https://podminky.urs.cz/item/CS_URS_2025_01/321352010" TargetMode="External" /><Relationship Id="rId26" Type="http://schemas.openxmlformats.org/officeDocument/2006/relationships/hyperlink" Target="https://podminky.urs.cz/item/CS_URS_2025_01/321366111" TargetMode="External" /><Relationship Id="rId27" Type="http://schemas.openxmlformats.org/officeDocument/2006/relationships/hyperlink" Target="https://podminky.urs.cz/item/CS_URS_2025_01/321366112" TargetMode="External" /><Relationship Id="rId28" Type="http://schemas.openxmlformats.org/officeDocument/2006/relationships/hyperlink" Target="https://podminky.urs.cz/item/CS_URS_2025_01/321368211" TargetMode="External" /><Relationship Id="rId29" Type="http://schemas.openxmlformats.org/officeDocument/2006/relationships/hyperlink" Target="https://podminky.urs.cz/item/CS_URS_2025_01/451317113" TargetMode="External" /><Relationship Id="rId30" Type="http://schemas.openxmlformats.org/officeDocument/2006/relationships/hyperlink" Target="https://podminky.urs.cz/item/CS_URS_2025_01/452321172" TargetMode="External" /><Relationship Id="rId31" Type="http://schemas.openxmlformats.org/officeDocument/2006/relationships/hyperlink" Target="https://podminky.urs.cz/item/CS_URS_2025_01/452351111" TargetMode="External" /><Relationship Id="rId32" Type="http://schemas.openxmlformats.org/officeDocument/2006/relationships/hyperlink" Target="https://podminky.urs.cz/item/CS_URS_2025_01/452351112" TargetMode="External" /><Relationship Id="rId33" Type="http://schemas.openxmlformats.org/officeDocument/2006/relationships/hyperlink" Target="https://podminky.urs.cz/item/CS_URS_2025_01/457531112" TargetMode="External" /><Relationship Id="rId34" Type="http://schemas.openxmlformats.org/officeDocument/2006/relationships/hyperlink" Target="https://podminky.urs.cz/item/CS_URS_2025_01/457971111" TargetMode="External" /><Relationship Id="rId35" Type="http://schemas.openxmlformats.org/officeDocument/2006/relationships/hyperlink" Target="https://podminky.urs.cz/item/CS_URS_2025_01/461211721" TargetMode="External" /><Relationship Id="rId36" Type="http://schemas.openxmlformats.org/officeDocument/2006/relationships/hyperlink" Target="https://podminky.urs.cz/item/CS_URS_2025_01/462512270" TargetMode="External" /><Relationship Id="rId37" Type="http://schemas.openxmlformats.org/officeDocument/2006/relationships/hyperlink" Target="https://podminky.urs.cz/item/CS_URS_2025_01/462519002" TargetMode="External" /><Relationship Id="rId38" Type="http://schemas.openxmlformats.org/officeDocument/2006/relationships/hyperlink" Target="https://podminky.urs.cz/item/CS_URS_2025_01/465518317" TargetMode="External" /><Relationship Id="rId39" Type="http://schemas.openxmlformats.org/officeDocument/2006/relationships/hyperlink" Target="https://podminky.urs.cz/item/CS_URS_2025_01/624631412" TargetMode="External" /><Relationship Id="rId40" Type="http://schemas.openxmlformats.org/officeDocument/2006/relationships/hyperlink" Target="https://podminky.urs.cz/item/CS_URS_2025_01/931992121" TargetMode="External" /><Relationship Id="rId41" Type="http://schemas.openxmlformats.org/officeDocument/2006/relationships/hyperlink" Target="https://podminky.urs.cz/item/CS_URS_2025_01/931994102" TargetMode="External" /><Relationship Id="rId42" Type="http://schemas.openxmlformats.org/officeDocument/2006/relationships/hyperlink" Target="https://podminky.urs.cz/item/CS_URS_2025_01/931994106" TargetMode="External" /><Relationship Id="rId43" Type="http://schemas.openxmlformats.org/officeDocument/2006/relationships/hyperlink" Target="https://podminky.urs.cz/item/CS_URS_2025_01/953241211" TargetMode="External" /><Relationship Id="rId44" Type="http://schemas.openxmlformats.org/officeDocument/2006/relationships/hyperlink" Target="https://podminky.urs.cz/item/CS_URS_2025_01/953334121" TargetMode="External" /><Relationship Id="rId45" Type="http://schemas.openxmlformats.org/officeDocument/2006/relationships/hyperlink" Target="https://podminky.urs.cz/item/CS_URS_2025_01/960211251" TargetMode="External" /><Relationship Id="rId46" Type="http://schemas.openxmlformats.org/officeDocument/2006/relationships/hyperlink" Target="https://podminky.urs.cz/item/CS_URS_2025_01/977211133" TargetMode="External" /><Relationship Id="rId47" Type="http://schemas.openxmlformats.org/officeDocument/2006/relationships/hyperlink" Target="https://podminky.urs.cz/item/CS_URS_2025_01/985331113" TargetMode="External" /><Relationship Id="rId48" Type="http://schemas.openxmlformats.org/officeDocument/2006/relationships/hyperlink" Target="https://podminky.urs.cz/item/CS_URS_2025_01/998323011" TargetMode="External" /><Relationship Id="rId4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104696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Novohradka, Ležák, Hrochův Týnec, obnova vodního toku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Hrochův Týnec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27.5.2025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Povodí Labe, státní podnik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ROUND(AG55+AG59,2)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ROUND(AS55+AS59,2)</f>
        <v>0</v>
      </c>
      <c r="AT54" s="107">
        <f>ROUND(SUM(AV54:AW54),2)</f>
        <v>0</v>
      </c>
      <c r="AU54" s="108">
        <f>ROUND(AU55+AU59,5)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ROUND(AZ55+AZ59,2)</f>
        <v>0</v>
      </c>
      <c r="BA54" s="107">
        <f>ROUND(BA55+BA59,2)</f>
        <v>0</v>
      </c>
      <c r="BB54" s="107">
        <f>ROUND(BB55+BB59,2)</f>
        <v>0</v>
      </c>
      <c r="BC54" s="107">
        <f>ROUND(BC55+BC59,2)</f>
        <v>0</v>
      </c>
      <c r="BD54" s="109">
        <f>ROUND(BD55+BD59,2)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24.75" customHeight="1">
      <c r="A55" s="7"/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ROUND(SUM(AG56:AG58),2)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79</v>
      </c>
      <c r="AR55" s="119"/>
      <c r="AS55" s="120">
        <f>ROUND(SUM(AS56:AS58),2)</f>
        <v>0</v>
      </c>
      <c r="AT55" s="121">
        <f>ROUND(SUM(AV55:AW55),2)</f>
        <v>0</v>
      </c>
      <c r="AU55" s="122">
        <f>ROUND(SUM(AU56:AU58),5)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ROUND(SUM(AZ56:AZ58),2)</f>
        <v>0</v>
      </c>
      <c r="BA55" s="121">
        <f>ROUND(SUM(BA56:BA58),2)</f>
        <v>0</v>
      </c>
      <c r="BB55" s="121">
        <f>ROUND(SUM(BB56:BB58),2)</f>
        <v>0</v>
      </c>
      <c r="BC55" s="121">
        <f>ROUND(SUM(BC56:BC58),2)</f>
        <v>0</v>
      </c>
      <c r="BD55" s="123">
        <f>ROUND(SUM(BD56:BD58),2)</f>
        <v>0</v>
      </c>
      <c r="BE55" s="7"/>
      <c r="BS55" s="124" t="s">
        <v>72</v>
      </c>
      <c r="BT55" s="124" t="s">
        <v>80</v>
      </c>
      <c r="BU55" s="124" t="s">
        <v>74</v>
      </c>
      <c r="BV55" s="124" t="s">
        <v>75</v>
      </c>
      <c r="BW55" s="124" t="s">
        <v>81</v>
      </c>
      <c r="BX55" s="124" t="s">
        <v>5</v>
      </c>
      <c r="CL55" s="124" t="s">
        <v>82</v>
      </c>
      <c r="CM55" s="124" t="s">
        <v>83</v>
      </c>
    </row>
    <row r="56" s="4" customFormat="1" ht="16.5" customHeight="1">
      <c r="A56" s="125" t="s">
        <v>84</v>
      </c>
      <c r="B56" s="64"/>
      <c r="C56" s="126"/>
      <c r="D56" s="126"/>
      <c r="E56" s="127" t="s">
        <v>85</v>
      </c>
      <c r="F56" s="127"/>
      <c r="G56" s="127"/>
      <c r="H56" s="127"/>
      <c r="I56" s="127"/>
      <c r="J56" s="126"/>
      <c r="K56" s="127" t="s">
        <v>86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01 - Obnova opevnění n...'!J32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87</v>
      </c>
      <c r="AR56" s="66"/>
      <c r="AS56" s="130">
        <v>0</v>
      </c>
      <c r="AT56" s="131">
        <f>ROUND(SUM(AV56:AW56),2)</f>
        <v>0</v>
      </c>
      <c r="AU56" s="132">
        <f>'SO 01 - Obnova opevnění n...'!P92</f>
        <v>0</v>
      </c>
      <c r="AV56" s="131">
        <f>'SO 01 - Obnova opevnění n...'!J35</f>
        <v>0</v>
      </c>
      <c r="AW56" s="131">
        <f>'SO 01 - Obnova opevnění n...'!J36</f>
        <v>0</v>
      </c>
      <c r="AX56" s="131">
        <f>'SO 01 - Obnova opevnění n...'!J37</f>
        <v>0</v>
      </c>
      <c r="AY56" s="131">
        <f>'SO 01 - Obnova opevnění n...'!J38</f>
        <v>0</v>
      </c>
      <c r="AZ56" s="131">
        <f>'SO 01 - Obnova opevnění n...'!F35</f>
        <v>0</v>
      </c>
      <c r="BA56" s="131">
        <f>'SO 01 - Obnova opevnění n...'!F36</f>
        <v>0</v>
      </c>
      <c r="BB56" s="131">
        <f>'SO 01 - Obnova opevnění n...'!F37</f>
        <v>0</v>
      </c>
      <c r="BC56" s="131">
        <f>'SO 01 - Obnova opevnění n...'!F38</f>
        <v>0</v>
      </c>
      <c r="BD56" s="133">
        <f>'SO 01 - Obnova opevnění n...'!F39</f>
        <v>0</v>
      </c>
      <c r="BE56" s="4"/>
      <c r="BT56" s="134" t="s">
        <v>83</v>
      </c>
      <c r="BV56" s="134" t="s">
        <v>75</v>
      </c>
      <c r="BW56" s="134" t="s">
        <v>88</v>
      </c>
      <c r="BX56" s="134" t="s">
        <v>81</v>
      </c>
      <c r="CL56" s="134" t="s">
        <v>82</v>
      </c>
    </row>
    <row r="57" s="4" customFormat="1" ht="16.5" customHeight="1">
      <c r="A57" s="125" t="s">
        <v>84</v>
      </c>
      <c r="B57" s="64"/>
      <c r="C57" s="126"/>
      <c r="D57" s="126"/>
      <c r="E57" s="127" t="s">
        <v>89</v>
      </c>
      <c r="F57" s="127"/>
      <c r="G57" s="127"/>
      <c r="H57" s="127"/>
      <c r="I57" s="127"/>
      <c r="J57" s="126"/>
      <c r="K57" s="127" t="s">
        <v>90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'SO 02 - Odstranění nánosů...'!J32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87</v>
      </c>
      <c r="AR57" s="66"/>
      <c r="AS57" s="130">
        <v>0</v>
      </c>
      <c r="AT57" s="131">
        <f>ROUND(SUM(AV57:AW57),2)</f>
        <v>0</v>
      </c>
      <c r="AU57" s="132">
        <f>'SO 02 - Odstranění nánosů...'!P88</f>
        <v>0</v>
      </c>
      <c r="AV57" s="131">
        <f>'SO 02 - Odstranění nánosů...'!J35</f>
        <v>0</v>
      </c>
      <c r="AW57" s="131">
        <f>'SO 02 - Odstranění nánosů...'!J36</f>
        <v>0</v>
      </c>
      <c r="AX57" s="131">
        <f>'SO 02 - Odstranění nánosů...'!J37</f>
        <v>0</v>
      </c>
      <c r="AY57" s="131">
        <f>'SO 02 - Odstranění nánosů...'!J38</f>
        <v>0</v>
      </c>
      <c r="AZ57" s="131">
        <f>'SO 02 - Odstranění nánosů...'!F35</f>
        <v>0</v>
      </c>
      <c r="BA57" s="131">
        <f>'SO 02 - Odstranění nánosů...'!F36</f>
        <v>0</v>
      </c>
      <c r="BB57" s="131">
        <f>'SO 02 - Odstranění nánosů...'!F37</f>
        <v>0</v>
      </c>
      <c r="BC57" s="131">
        <f>'SO 02 - Odstranění nánosů...'!F38</f>
        <v>0</v>
      </c>
      <c r="BD57" s="133">
        <f>'SO 02 - Odstranění nánosů...'!F39</f>
        <v>0</v>
      </c>
      <c r="BE57" s="4"/>
      <c r="BT57" s="134" t="s">
        <v>83</v>
      </c>
      <c r="BV57" s="134" t="s">
        <v>75</v>
      </c>
      <c r="BW57" s="134" t="s">
        <v>91</v>
      </c>
      <c r="BX57" s="134" t="s">
        <v>81</v>
      </c>
      <c r="CL57" s="134" t="s">
        <v>19</v>
      </c>
    </row>
    <row r="58" s="4" customFormat="1" ht="16.5" customHeight="1">
      <c r="A58" s="125" t="s">
        <v>84</v>
      </c>
      <c r="B58" s="64"/>
      <c r="C58" s="126"/>
      <c r="D58" s="126"/>
      <c r="E58" s="127" t="s">
        <v>92</v>
      </c>
      <c r="F58" s="127"/>
      <c r="G58" s="127"/>
      <c r="H58" s="127"/>
      <c r="I58" s="127"/>
      <c r="J58" s="126"/>
      <c r="K58" s="127" t="s">
        <v>93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'VON - Vedlejší a ostatní 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87</v>
      </c>
      <c r="AR58" s="66"/>
      <c r="AS58" s="130">
        <v>0</v>
      </c>
      <c r="AT58" s="131">
        <f>ROUND(SUM(AV58:AW58),2)</f>
        <v>0</v>
      </c>
      <c r="AU58" s="132">
        <f>'VON - Vedlejší a ostatní ...'!P90</f>
        <v>0</v>
      </c>
      <c r="AV58" s="131">
        <f>'VON - Vedlejší a ostatní ...'!J35</f>
        <v>0</v>
      </c>
      <c r="AW58" s="131">
        <f>'VON - Vedlejší a ostatní ...'!J36</f>
        <v>0</v>
      </c>
      <c r="AX58" s="131">
        <f>'VON - Vedlejší a ostatní ...'!J37</f>
        <v>0</v>
      </c>
      <c r="AY58" s="131">
        <f>'VON - Vedlejší a ostatní ...'!J38</f>
        <v>0</v>
      </c>
      <c r="AZ58" s="131">
        <f>'VON - Vedlejší a ostatní ...'!F35</f>
        <v>0</v>
      </c>
      <c r="BA58" s="131">
        <f>'VON - Vedlejší a ostatní ...'!F36</f>
        <v>0</v>
      </c>
      <c r="BB58" s="131">
        <f>'VON - Vedlejší a ostatní ...'!F37</f>
        <v>0</v>
      </c>
      <c r="BC58" s="131">
        <f>'VON - Vedlejší a ostatní ...'!F38</f>
        <v>0</v>
      </c>
      <c r="BD58" s="133">
        <f>'VON - Vedlejší a ostatní ...'!F39</f>
        <v>0</v>
      </c>
      <c r="BE58" s="4"/>
      <c r="BT58" s="134" t="s">
        <v>83</v>
      </c>
      <c r="BV58" s="134" t="s">
        <v>75</v>
      </c>
      <c r="BW58" s="134" t="s">
        <v>94</v>
      </c>
      <c r="BX58" s="134" t="s">
        <v>81</v>
      </c>
      <c r="CL58" s="134" t="s">
        <v>19</v>
      </c>
    </row>
    <row r="59" s="7" customFormat="1" ht="37.5" customHeight="1">
      <c r="A59" s="7"/>
      <c r="B59" s="112"/>
      <c r="C59" s="113"/>
      <c r="D59" s="114" t="s">
        <v>95</v>
      </c>
      <c r="E59" s="114"/>
      <c r="F59" s="114"/>
      <c r="G59" s="114"/>
      <c r="H59" s="114"/>
      <c r="I59" s="115"/>
      <c r="J59" s="114" t="s">
        <v>96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ROUND(SUM(AG60:AG62),2)</f>
        <v>0</v>
      </c>
      <c r="AH59" s="115"/>
      <c r="AI59" s="115"/>
      <c r="AJ59" s="115"/>
      <c r="AK59" s="115"/>
      <c r="AL59" s="115"/>
      <c r="AM59" s="115"/>
      <c r="AN59" s="117">
        <f>SUM(AG59,AT59)</f>
        <v>0</v>
      </c>
      <c r="AO59" s="115"/>
      <c r="AP59" s="115"/>
      <c r="AQ59" s="118" t="s">
        <v>79</v>
      </c>
      <c r="AR59" s="119"/>
      <c r="AS59" s="120">
        <f>ROUND(SUM(AS60:AS62),2)</f>
        <v>0</v>
      </c>
      <c r="AT59" s="121">
        <f>ROUND(SUM(AV59:AW59),2)</f>
        <v>0</v>
      </c>
      <c r="AU59" s="122">
        <f>ROUND(SUM(AU60:AU62),5)</f>
        <v>0</v>
      </c>
      <c r="AV59" s="121">
        <f>ROUND(AZ59*L29,2)</f>
        <v>0</v>
      </c>
      <c r="AW59" s="121">
        <f>ROUND(BA59*L30,2)</f>
        <v>0</v>
      </c>
      <c r="AX59" s="121">
        <f>ROUND(BB59*L29,2)</f>
        <v>0</v>
      </c>
      <c r="AY59" s="121">
        <f>ROUND(BC59*L30,2)</f>
        <v>0</v>
      </c>
      <c r="AZ59" s="121">
        <f>ROUND(SUM(AZ60:AZ62),2)</f>
        <v>0</v>
      </c>
      <c r="BA59" s="121">
        <f>ROUND(SUM(BA60:BA62),2)</f>
        <v>0</v>
      </c>
      <c r="BB59" s="121">
        <f>ROUND(SUM(BB60:BB62),2)</f>
        <v>0</v>
      </c>
      <c r="BC59" s="121">
        <f>ROUND(SUM(BC60:BC62),2)</f>
        <v>0</v>
      </c>
      <c r="BD59" s="123">
        <f>ROUND(SUM(BD60:BD62),2)</f>
        <v>0</v>
      </c>
      <c r="BE59" s="7"/>
      <c r="BS59" s="124" t="s">
        <v>72</v>
      </c>
      <c r="BT59" s="124" t="s">
        <v>80</v>
      </c>
      <c r="BU59" s="124" t="s">
        <v>74</v>
      </c>
      <c r="BV59" s="124" t="s">
        <v>75</v>
      </c>
      <c r="BW59" s="124" t="s">
        <v>97</v>
      </c>
      <c r="BX59" s="124" t="s">
        <v>5</v>
      </c>
      <c r="CL59" s="124" t="s">
        <v>19</v>
      </c>
      <c r="CM59" s="124" t="s">
        <v>83</v>
      </c>
    </row>
    <row r="60" s="4" customFormat="1" ht="16.5" customHeight="1">
      <c r="A60" s="125" t="s">
        <v>84</v>
      </c>
      <c r="B60" s="64"/>
      <c r="C60" s="126"/>
      <c r="D60" s="126"/>
      <c r="E60" s="127" t="s">
        <v>98</v>
      </c>
      <c r="F60" s="127"/>
      <c r="G60" s="127"/>
      <c r="H60" s="127"/>
      <c r="I60" s="127"/>
      <c r="J60" s="126"/>
      <c r="K60" s="127" t="s">
        <v>99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'STV1 - Stavební část'!J32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87</v>
      </c>
      <c r="AR60" s="66"/>
      <c r="AS60" s="130">
        <v>0</v>
      </c>
      <c r="AT60" s="131">
        <f>ROUND(SUM(AV60:AW60),2)</f>
        <v>0</v>
      </c>
      <c r="AU60" s="132">
        <f>'STV1 - Stavební část'!P94</f>
        <v>0</v>
      </c>
      <c r="AV60" s="131">
        <f>'STV1 - Stavební část'!J35</f>
        <v>0</v>
      </c>
      <c r="AW60" s="131">
        <f>'STV1 - Stavební část'!J36</f>
        <v>0</v>
      </c>
      <c r="AX60" s="131">
        <f>'STV1 - Stavební část'!J37</f>
        <v>0</v>
      </c>
      <c r="AY60" s="131">
        <f>'STV1 - Stavební část'!J38</f>
        <v>0</v>
      </c>
      <c r="AZ60" s="131">
        <f>'STV1 - Stavební část'!F35</f>
        <v>0</v>
      </c>
      <c r="BA60" s="131">
        <f>'STV1 - Stavební část'!F36</f>
        <v>0</v>
      </c>
      <c r="BB60" s="131">
        <f>'STV1 - Stavební část'!F37</f>
        <v>0</v>
      </c>
      <c r="BC60" s="131">
        <f>'STV1 - Stavební část'!F38</f>
        <v>0</v>
      </c>
      <c r="BD60" s="133">
        <f>'STV1 - Stavební část'!F39</f>
        <v>0</v>
      </c>
      <c r="BE60" s="4"/>
      <c r="BT60" s="134" t="s">
        <v>83</v>
      </c>
      <c r="BV60" s="134" t="s">
        <v>75</v>
      </c>
      <c r="BW60" s="134" t="s">
        <v>100</v>
      </c>
      <c r="BX60" s="134" t="s">
        <v>97</v>
      </c>
      <c r="CL60" s="134" t="s">
        <v>19</v>
      </c>
    </row>
    <row r="61" s="4" customFormat="1" ht="16.5" customHeight="1">
      <c r="A61" s="125" t="s">
        <v>84</v>
      </c>
      <c r="B61" s="64"/>
      <c r="C61" s="126"/>
      <c r="D61" s="126"/>
      <c r="E61" s="127" t="s">
        <v>101</v>
      </c>
      <c r="F61" s="127"/>
      <c r="G61" s="127"/>
      <c r="H61" s="127"/>
      <c r="I61" s="127"/>
      <c r="J61" s="126"/>
      <c r="K61" s="127" t="s">
        <v>102</v>
      </c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'STV2 - Odstranění nánosů'!J32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87</v>
      </c>
      <c r="AR61" s="66"/>
      <c r="AS61" s="130">
        <v>0</v>
      </c>
      <c r="AT61" s="131">
        <f>ROUND(SUM(AV61:AW61),2)</f>
        <v>0</v>
      </c>
      <c r="AU61" s="132">
        <f>'STV2 - Odstranění nánosů'!P88</f>
        <v>0</v>
      </c>
      <c r="AV61" s="131">
        <f>'STV2 - Odstranění nánosů'!J35</f>
        <v>0</v>
      </c>
      <c r="AW61" s="131">
        <f>'STV2 - Odstranění nánosů'!J36</f>
        <v>0</v>
      </c>
      <c r="AX61" s="131">
        <f>'STV2 - Odstranění nánosů'!J37</f>
        <v>0</v>
      </c>
      <c r="AY61" s="131">
        <f>'STV2 - Odstranění nánosů'!J38</f>
        <v>0</v>
      </c>
      <c r="AZ61" s="131">
        <f>'STV2 - Odstranění nánosů'!F35</f>
        <v>0</v>
      </c>
      <c r="BA61" s="131">
        <f>'STV2 - Odstranění nánosů'!F36</f>
        <v>0</v>
      </c>
      <c r="BB61" s="131">
        <f>'STV2 - Odstranění nánosů'!F37</f>
        <v>0</v>
      </c>
      <c r="BC61" s="131">
        <f>'STV2 - Odstranění nánosů'!F38</f>
        <v>0</v>
      </c>
      <c r="BD61" s="133">
        <f>'STV2 - Odstranění nánosů'!F39</f>
        <v>0</v>
      </c>
      <c r="BE61" s="4"/>
      <c r="BT61" s="134" t="s">
        <v>83</v>
      </c>
      <c r="BV61" s="134" t="s">
        <v>75</v>
      </c>
      <c r="BW61" s="134" t="s">
        <v>103</v>
      </c>
      <c r="BX61" s="134" t="s">
        <v>97</v>
      </c>
      <c r="CL61" s="134" t="s">
        <v>19</v>
      </c>
    </row>
    <row r="62" s="4" customFormat="1" ht="16.5" customHeight="1">
      <c r="A62" s="125" t="s">
        <v>84</v>
      </c>
      <c r="B62" s="64"/>
      <c r="C62" s="126"/>
      <c r="D62" s="126"/>
      <c r="E62" s="127" t="s">
        <v>104</v>
      </c>
      <c r="F62" s="127"/>
      <c r="G62" s="127"/>
      <c r="H62" s="127"/>
      <c r="I62" s="127"/>
      <c r="J62" s="126"/>
      <c r="K62" s="127" t="s">
        <v>93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'VRN - Vedlejší a ostatní ...'!J32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87</v>
      </c>
      <c r="AR62" s="66"/>
      <c r="AS62" s="135">
        <v>0</v>
      </c>
      <c r="AT62" s="136">
        <f>ROUND(SUM(AV62:AW62),2)</f>
        <v>0</v>
      </c>
      <c r="AU62" s="137">
        <f>'VRN - Vedlejší a ostatní ...'!P86</f>
        <v>0</v>
      </c>
      <c r="AV62" s="136">
        <f>'VRN - Vedlejší a ostatní ...'!J35</f>
        <v>0</v>
      </c>
      <c r="AW62" s="136">
        <f>'VRN - Vedlejší a ostatní ...'!J36</f>
        <v>0</v>
      </c>
      <c r="AX62" s="136">
        <f>'VRN - Vedlejší a ostatní ...'!J37</f>
        <v>0</v>
      </c>
      <c r="AY62" s="136">
        <f>'VRN - Vedlejší a ostatní ...'!J38</f>
        <v>0</v>
      </c>
      <c r="AZ62" s="136">
        <f>'VRN - Vedlejší a ostatní ...'!F35</f>
        <v>0</v>
      </c>
      <c r="BA62" s="136">
        <f>'VRN - Vedlejší a ostatní ...'!F36</f>
        <v>0</v>
      </c>
      <c r="BB62" s="136">
        <f>'VRN - Vedlejší a ostatní ...'!F37</f>
        <v>0</v>
      </c>
      <c r="BC62" s="136">
        <f>'VRN - Vedlejší a ostatní ...'!F38</f>
        <v>0</v>
      </c>
      <c r="BD62" s="138">
        <f>'VRN - Vedlejší a ostatní ...'!F39</f>
        <v>0</v>
      </c>
      <c r="BE62" s="4"/>
      <c r="BT62" s="134" t="s">
        <v>83</v>
      </c>
      <c r="BV62" s="134" t="s">
        <v>75</v>
      </c>
      <c r="BW62" s="134" t="s">
        <v>105</v>
      </c>
      <c r="BX62" s="134" t="s">
        <v>97</v>
      </c>
      <c r="CL62" s="134" t="s">
        <v>19</v>
      </c>
    </row>
    <row r="63" s="2" customFormat="1" ht="30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</sheetData>
  <sheetProtection sheet="1" formatColumns="0" formatRows="0" objects="1" scenarios="1" spinCount="100000" saltValue="Jm98mfs1ftZz4eqG2UwfUnauipWpDjAposSvHBP2h6HYHUeB7lDULSVgS3gxrArCIEvugP+7IZuezcvwfOssaw==" hashValue="PYkriSDUlXh/Ka3s5/reXhJetogYmwaSKib+Tf5wxoC/LNp/YXkorHy7d6pEljfxpcykhEAnfr+jHIvpAMdP8Q==" algorithmName="SHA-512" password="CC35"/>
  <mergeCells count="70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01 - Obnova opevnění n...'!C2" display="/"/>
    <hyperlink ref="A57" location="'SO 02 - Odstranění nánosů...'!C2" display="/"/>
    <hyperlink ref="A58" location="'VON - Vedlejší a ostatní ...'!C2" display="/"/>
    <hyperlink ref="A60" location="'STV1 - Stavební část'!C2" display="/"/>
    <hyperlink ref="A61" location="'STV2 - Odstranění nánosů'!C2" display="/"/>
    <hyperlink ref="A62" location="'VR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83</v>
      </c>
    </row>
    <row r="4" hidden="1" s="1" customFormat="1" ht="24.96" customHeight="1">
      <c r="B4" s="21"/>
      <c r="D4" s="141" t="s">
        <v>106</v>
      </c>
      <c r="L4" s="21"/>
      <c r="M4" s="142" t="s">
        <v>10</v>
      </c>
      <c r="AT4" s="18" t="s">
        <v>35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3" t="s">
        <v>16</v>
      </c>
      <c r="L6" s="21"/>
    </row>
    <row r="7" hidden="1" s="1" customFormat="1" ht="16.5" customHeight="1">
      <c r="B7" s="21"/>
      <c r="E7" s="144" t="str">
        <f>'Rekapitulace stavby'!K6</f>
        <v>Novohradka, Ležák, Hrochův Týnec, obnova vodního toku</v>
      </c>
      <c r="F7" s="143"/>
      <c r="G7" s="143"/>
      <c r="H7" s="143"/>
      <c r="L7" s="21"/>
    </row>
    <row r="8" hidden="1" s="1" customFormat="1" ht="12" customHeight="1">
      <c r="B8" s="21"/>
      <c r="D8" s="143" t="s">
        <v>107</v>
      </c>
      <c r="L8" s="21"/>
    </row>
    <row r="9" hidden="1" s="2" customFormat="1" ht="23.25" customHeight="1">
      <c r="A9" s="39"/>
      <c r="B9" s="45"/>
      <c r="C9" s="39"/>
      <c r="D9" s="39"/>
      <c r="E9" s="144" t="s">
        <v>108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3" t="s">
        <v>109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6" t="s">
        <v>110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3" t="s">
        <v>18</v>
      </c>
      <c r="E13" s="39"/>
      <c r="F13" s="134" t="s">
        <v>82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27.5.2025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27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4" t="s">
        <v>111</v>
      </c>
      <c r="F23" s="39"/>
      <c r="G23" s="39"/>
      <c r="H23" s="39"/>
      <c r="I23" s="143" t="s">
        <v>29</v>
      </c>
      <c r="J23" s="134" t="s">
        <v>30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4" t="s">
        <v>112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71.25" customHeight="1">
      <c r="A29" s="148"/>
      <c r="B29" s="149"/>
      <c r="C29" s="148"/>
      <c r="D29" s="148"/>
      <c r="E29" s="150" t="s">
        <v>38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ROUND((SUM(BE92:BE193)),  2)</f>
        <v>0</v>
      </c>
      <c r="G35" s="39"/>
      <c r="H35" s="39"/>
      <c r="I35" s="158">
        <v>0.20999999999999999</v>
      </c>
      <c r="J35" s="157">
        <f>ROUND(((SUM(BE92:BE193))*I35),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57">
        <f>ROUND((SUM(BF92:BF193)),  2)</f>
        <v>0</v>
      </c>
      <c r="G36" s="39"/>
      <c r="H36" s="39"/>
      <c r="I36" s="158">
        <v>0.12</v>
      </c>
      <c r="J36" s="157">
        <f>ROUND(((SUM(BF92:BF193))*I36),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143" t="s">
        <v>43</v>
      </c>
      <c r="E37" s="143" t="s">
        <v>46</v>
      </c>
      <c r="F37" s="157">
        <f>ROUND((SUM(BG92:BG193)),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ROUND((SUM(BH92:BH193)),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ROUND((SUM(BI92:BI193)),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113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Novohradka, Ležák, Hrochův Týnec, obnova vodního toku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23.25" customHeight="1">
      <c r="A52" s="39"/>
      <c r="B52" s="40"/>
      <c r="C52" s="41"/>
      <c r="D52" s="41"/>
      <c r="E52" s="170" t="s">
        <v>108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109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SO 01 - Obnova opevnění na Novohradce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Hrochův Týnec</v>
      </c>
      <c r="G56" s="41"/>
      <c r="H56" s="41"/>
      <c r="I56" s="33" t="s">
        <v>23</v>
      </c>
      <c r="J56" s="73" t="str">
        <f>IF(J14="","",J14)</f>
        <v>27.5.2025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Povodí Labe, státní podnik, OIČ, Hradec Králové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Ing. Eva Morkesová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114</v>
      </c>
      <c r="D61" s="172"/>
      <c r="E61" s="172"/>
      <c r="F61" s="172"/>
      <c r="G61" s="172"/>
      <c r="H61" s="172"/>
      <c r="I61" s="172"/>
      <c r="J61" s="173" t="s">
        <v>115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116</v>
      </c>
    </row>
    <row r="64" hidden="1" s="9" customFormat="1" ht="24.96" customHeight="1">
      <c r="A64" s="9"/>
      <c r="B64" s="175"/>
      <c r="C64" s="176"/>
      <c r="D64" s="177" t="s">
        <v>117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118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119</v>
      </c>
      <c r="E66" s="183"/>
      <c r="F66" s="183"/>
      <c r="G66" s="183"/>
      <c r="H66" s="183"/>
      <c r="I66" s="183"/>
      <c r="J66" s="184">
        <f>J151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4.88" customHeight="1">
      <c r="A67" s="10"/>
      <c r="B67" s="181"/>
      <c r="C67" s="126"/>
      <c r="D67" s="182" t="s">
        <v>120</v>
      </c>
      <c r="E67" s="183"/>
      <c r="F67" s="183"/>
      <c r="G67" s="183"/>
      <c r="H67" s="183"/>
      <c r="I67" s="183"/>
      <c r="J67" s="184">
        <f>J177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4.88" customHeight="1">
      <c r="A68" s="10"/>
      <c r="B68" s="181"/>
      <c r="C68" s="126"/>
      <c r="D68" s="182" t="s">
        <v>121</v>
      </c>
      <c r="E68" s="183"/>
      <c r="F68" s="183"/>
      <c r="G68" s="183"/>
      <c r="H68" s="183"/>
      <c r="I68" s="183"/>
      <c r="J68" s="184">
        <f>J183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21.84" customHeight="1">
      <c r="A69" s="10"/>
      <c r="B69" s="181"/>
      <c r="C69" s="126"/>
      <c r="D69" s="182" t="s">
        <v>122</v>
      </c>
      <c r="E69" s="183"/>
      <c r="F69" s="183"/>
      <c r="G69" s="183"/>
      <c r="H69" s="183"/>
      <c r="I69" s="183"/>
      <c r="J69" s="184">
        <f>J189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21.84" customHeight="1">
      <c r="A70" s="10"/>
      <c r="B70" s="181"/>
      <c r="C70" s="126"/>
      <c r="D70" s="182" t="s">
        <v>123</v>
      </c>
      <c r="E70" s="183"/>
      <c r="F70" s="183"/>
      <c r="G70" s="183"/>
      <c r="H70" s="183"/>
      <c r="I70" s="183"/>
      <c r="J70" s="184">
        <f>J191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hidden="1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hidden="1"/>
    <row r="74" hidden="1"/>
    <row r="75" hidden="1"/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124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Novohradka, Ležák, Hrochův Týnec, obnova vodního toku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107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23.25" customHeight="1">
      <c r="A82" s="39"/>
      <c r="B82" s="40"/>
      <c r="C82" s="41"/>
      <c r="D82" s="41"/>
      <c r="E82" s="170" t="s">
        <v>108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109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SO 01 - Obnova opevnění na Novohradce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>Hrochův Týnec</v>
      </c>
      <c r="G86" s="41"/>
      <c r="H86" s="41"/>
      <c r="I86" s="33" t="s">
        <v>23</v>
      </c>
      <c r="J86" s="73" t="str">
        <f>IF(J14="","",J14)</f>
        <v>27.5.2025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40.05" customHeight="1">
      <c r="A88" s="39"/>
      <c r="B88" s="40"/>
      <c r="C88" s="33" t="s">
        <v>25</v>
      </c>
      <c r="D88" s="41"/>
      <c r="E88" s="41"/>
      <c r="F88" s="28" t="str">
        <f>E17</f>
        <v>Povodí Labe, státní podnik</v>
      </c>
      <c r="G88" s="41"/>
      <c r="H88" s="41"/>
      <c r="I88" s="33" t="s">
        <v>33</v>
      </c>
      <c r="J88" s="37" t="str">
        <f>E23</f>
        <v>Povodí Labe, státní podnik, OIČ, Hradec Králové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31</v>
      </c>
      <c r="D89" s="41"/>
      <c r="E89" s="41"/>
      <c r="F89" s="28" t="str">
        <f>IF(E20="","",E20)</f>
        <v>Vyplň údaj</v>
      </c>
      <c r="G89" s="41"/>
      <c r="H89" s="41"/>
      <c r="I89" s="33" t="s">
        <v>36</v>
      </c>
      <c r="J89" s="37" t="str">
        <f>E26</f>
        <v>Ing. Eva Morkesová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125</v>
      </c>
      <c r="D91" s="189" t="s">
        <v>58</v>
      </c>
      <c r="E91" s="189" t="s">
        <v>54</v>
      </c>
      <c r="F91" s="189" t="s">
        <v>55</v>
      </c>
      <c r="G91" s="189" t="s">
        <v>126</v>
      </c>
      <c r="H91" s="189" t="s">
        <v>127</v>
      </c>
      <c r="I91" s="189" t="s">
        <v>128</v>
      </c>
      <c r="J91" s="189" t="s">
        <v>115</v>
      </c>
      <c r="K91" s="190" t="s">
        <v>129</v>
      </c>
      <c r="L91" s="191"/>
      <c r="M91" s="93" t="s">
        <v>19</v>
      </c>
      <c r="N91" s="94" t="s">
        <v>43</v>
      </c>
      <c r="O91" s="94" t="s">
        <v>130</v>
      </c>
      <c r="P91" s="94" t="s">
        <v>131</v>
      </c>
      <c r="Q91" s="94" t="s">
        <v>132</v>
      </c>
      <c r="R91" s="94" t="s">
        <v>133</v>
      </c>
      <c r="S91" s="94" t="s">
        <v>134</v>
      </c>
      <c r="T91" s="95" t="s">
        <v>135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136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</f>
        <v>0</v>
      </c>
      <c r="Q92" s="97"/>
      <c r="R92" s="194">
        <f>R93</f>
        <v>433.77295999999996</v>
      </c>
      <c r="S92" s="97"/>
      <c r="T92" s="195">
        <f>T93</f>
        <v>35.846999999999994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72</v>
      </c>
      <c r="AU92" s="18" t="s">
        <v>116</v>
      </c>
      <c r="BK92" s="196">
        <f>BK93</f>
        <v>0</v>
      </c>
    </row>
    <row r="93" s="12" customFormat="1" ht="25.92" customHeight="1">
      <c r="A93" s="12"/>
      <c r="B93" s="197"/>
      <c r="C93" s="198"/>
      <c r="D93" s="199" t="s">
        <v>72</v>
      </c>
      <c r="E93" s="200" t="s">
        <v>137</v>
      </c>
      <c r="F93" s="200" t="s">
        <v>138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P94+P151</f>
        <v>0</v>
      </c>
      <c r="Q93" s="205"/>
      <c r="R93" s="206">
        <f>R94+R151</f>
        <v>433.77295999999996</v>
      </c>
      <c r="S93" s="205"/>
      <c r="T93" s="207">
        <f>T94+T151</f>
        <v>35.846999999999994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80</v>
      </c>
      <c r="AT93" s="209" t="s">
        <v>72</v>
      </c>
      <c r="AU93" s="209" t="s">
        <v>73</v>
      </c>
      <c r="AY93" s="208" t="s">
        <v>139</v>
      </c>
      <c r="BK93" s="210">
        <f>BK94+BK151</f>
        <v>0</v>
      </c>
    </row>
    <row r="94" s="12" customFormat="1" ht="22.8" customHeight="1">
      <c r="A94" s="12"/>
      <c r="B94" s="197"/>
      <c r="C94" s="198"/>
      <c r="D94" s="199" t="s">
        <v>72</v>
      </c>
      <c r="E94" s="211" t="s">
        <v>80</v>
      </c>
      <c r="F94" s="211" t="s">
        <v>140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SUM(P95:P150)</f>
        <v>0</v>
      </c>
      <c r="Q94" s="205"/>
      <c r="R94" s="206">
        <f>SUM(R95:R150)</f>
        <v>0.091880000000000003</v>
      </c>
      <c r="S94" s="205"/>
      <c r="T94" s="207">
        <f>SUM(T95:T150)</f>
        <v>34.397999999999996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80</v>
      </c>
      <c r="AT94" s="209" t="s">
        <v>72</v>
      </c>
      <c r="AU94" s="209" t="s">
        <v>80</v>
      </c>
      <c r="AY94" s="208" t="s">
        <v>139</v>
      </c>
      <c r="BK94" s="210">
        <f>SUM(BK95:BK150)</f>
        <v>0</v>
      </c>
    </row>
    <row r="95" s="2" customFormat="1" ht="37.8" customHeight="1">
      <c r="A95" s="39"/>
      <c r="B95" s="40"/>
      <c r="C95" s="213" t="s">
        <v>80</v>
      </c>
      <c r="D95" s="213" t="s">
        <v>141</v>
      </c>
      <c r="E95" s="214" t="s">
        <v>142</v>
      </c>
      <c r="F95" s="215" t="s">
        <v>143</v>
      </c>
      <c r="G95" s="216" t="s">
        <v>144</v>
      </c>
      <c r="H95" s="217">
        <v>18.899999999999999</v>
      </c>
      <c r="I95" s="218"/>
      <c r="J95" s="219">
        <f>ROUND(I95*H95,2)</f>
        <v>0</v>
      </c>
      <c r="K95" s="215" t="s">
        <v>145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1.8200000000000001</v>
      </c>
      <c r="T95" s="223">
        <f>S95*H95</f>
        <v>34.397999999999996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146</v>
      </c>
      <c r="AT95" s="224" t="s">
        <v>141</v>
      </c>
      <c r="AU95" s="224" t="s">
        <v>83</v>
      </c>
      <c r="AY95" s="18" t="s">
        <v>139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146</v>
      </c>
      <c r="BK95" s="225">
        <f>ROUND(I95*H95,2)</f>
        <v>0</v>
      </c>
      <c r="BL95" s="18" t="s">
        <v>146</v>
      </c>
      <c r="BM95" s="224" t="s">
        <v>147</v>
      </c>
    </row>
    <row r="96" s="2" customFormat="1">
      <c r="A96" s="39"/>
      <c r="B96" s="40"/>
      <c r="C96" s="41"/>
      <c r="D96" s="226" t="s">
        <v>148</v>
      </c>
      <c r="E96" s="41"/>
      <c r="F96" s="227" t="s">
        <v>149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148</v>
      </c>
      <c r="AU96" s="18" t="s">
        <v>83</v>
      </c>
    </row>
    <row r="97" s="13" customFormat="1">
      <c r="A97" s="13"/>
      <c r="B97" s="231"/>
      <c r="C97" s="232"/>
      <c r="D97" s="233" t="s">
        <v>150</v>
      </c>
      <c r="E97" s="234" t="s">
        <v>19</v>
      </c>
      <c r="F97" s="235" t="s">
        <v>151</v>
      </c>
      <c r="G97" s="232"/>
      <c r="H97" s="234" t="s">
        <v>19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150</v>
      </c>
      <c r="AU97" s="241" t="s">
        <v>83</v>
      </c>
      <c r="AV97" s="13" t="s">
        <v>80</v>
      </c>
      <c r="AW97" s="13" t="s">
        <v>35</v>
      </c>
      <c r="AX97" s="13" t="s">
        <v>73</v>
      </c>
      <c r="AY97" s="241" t="s">
        <v>139</v>
      </c>
    </row>
    <row r="98" s="13" customFormat="1">
      <c r="A98" s="13"/>
      <c r="B98" s="231"/>
      <c r="C98" s="232"/>
      <c r="D98" s="233" t="s">
        <v>150</v>
      </c>
      <c r="E98" s="234" t="s">
        <v>19</v>
      </c>
      <c r="F98" s="235" t="s">
        <v>152</v>
      </c>
      <c r="G98" s="232"/>
      <c r="H98" s="234" t="s">
        <v>19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150</v>
      </c>
      <c r="AU98" s="241" t="s">
        <v>83</v>
      </c>
      <c r="AV98" s="13" t="s">
        <v>80</v>
      </c>
      <c r="AW98" s="13" t="s">
        <v>35</v>
      </c>
      <c r="AX98" s="13" t="s">
        <v>73</v>
      </c>
      <c r="AY98" s="241" t="s">
        <v>139</v>
      </c>
    </row>
    <row r="99" s="14" customFormat="1">
      <c r="A99" s="14"/>
      <c r="B99" s="242"/>
      <c r="C99" s="243"/>
      <c r="D99" s="233" t="s">
        <v>150</v>
      </c>
      <c r="E99" s="244" t="s">
        <v>19</v>
      </c>
      <c r="F99" s="245" t="s">
        <v>153</v>
      </c>
      <c r="G99" s="243"/>
      <c r="H99" s="246">
        <v>18.899999999999999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150</v>
      </c>
      <c r="AU99" s="252" t="s">
        <v>83</v>
      </c>
      <c r="AV99" s="14" t="s">
        <v>83</v>
      </c>
      <c r="AW99" s="14" t="s">
        <v>35</v>
      </c>
      <c r="AX99" s="14" t="s">
        <v>80</v>
      </c>
      <c r="AY99" s="252" t="s">
        <v>139</v>
      </c>
    </row>
    <row r="100" s="2" customFormat="1" ht="62.7" customHeight="1">
      <c r="A100" s="39"/>
      <c r="B100" s="40"/>
      <c r="C100" s="213" t="s">
        <v>83</v>
      </c>
      <c r="D100" s="213" t="s">
        <v>141</v>
      </c>
      <c r="E100" s="214" t="s">
        <v>154</v>
      </c>
      <c r="F100" s="215" t="s">
        <v>155</v>
      </c>
      <c r="G100" s="216" t="s">
        <v>144</v>
      </c>
      <c r="H100" s="217">
        <v>20</v>
      </c>
      <c r="I100" s="218"/>
      <c r="J100" s="219">
        <f>ROUND(I100*H100,2)</f>
        <v>0</v>
      </c>
      <c r="K100" s="215" t="s">
        <v>145</v>
      </c>
      <c r="L100" s="45"/>
      <c r="M100" s="220" t="s">
        <v>19</v>
      </c>
      <c r="N100" s="221" t="s">
        <v>46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146</v>
      </c>
      <c r="AT100" s="224" t="s">
        <v>141</v>
      </c>
      <c r="AU100" s="224" t="s">
        <v>83</v>
      </c>
      <c r="AY100" s="18" t="s">
        <v>139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146</v>
      </c>
      <c r="BK100" s="225">
        <f>ROUND(I100*H100,2)</f>
        <v>0</v>
      </c>
      <c r="BL100" s="18" t="s">
        <v>146</v>
      </c>
      <c r="BM100" s="224" t="s">
        <v>156</v>
      </c>
    </row>
    <row r="101" s="2" customFormat="1">
      <c r="A101" s="39"/>
      <c r="B101" s="40"/>
      <c r="C101" s="41"/>
      <c r="D101" s="226" t="s">
        <v>148</v>
      </c>
      <c r="E101" s="41"/>
      <c r="F101" s="227" t="s">
        <v>157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148</v>
      </c>
      <c r="AU101" s="18" t="s">
        <v>83</v>
      </c>
    </row>
    <row r="102" s="13" customFormat="1">
      <c r="A102" s="13"/>
      <c r="B102" s="231"/>
      <c r="C102" s="232"/>
      <c r="D102" s="233" t="s">
        <v>150</v>
      </c>
      <c r="E102" s="234" t="s">
        <v>19</v>
      </c>
      <c r="F102" s="235" t="s">
        <v>158</v>
      </c>
      <c r="G102" s="232"/>
      <c r="H102" s="234" t="s">
        <v>19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150</v>
      </c>
      <c r="AU102" s="241" t="s">
        <v>83</v>
      </c>
      <c r="AV102" s="13" t="s">
        <v>80</v>
      </c>
      <c r="AW102" s="13" t="s">
        <v>35</v>
      </c>
      <c r="AX102" s="13" t="s">
        <v>73</v>
      </c>
      <c r="AY102" s="241" t="s">
        <v>139</v>
      </c>
    </row>
    <row r="103" s="14" customFormat="1">
      <c r="A103" s="14"/>
      <c r="B103" s="242"/>
      <c r="C103" s="243"/>
      <c r="D103" s="233" t="s">
        <v>150</v>
      </c>
      <c r="E103" s="244" t="s">
        <v>19</v>
      </c>
      <c r="F103" s="245" t="s">
        <v>159</v>
      </c>
      <c r="G103" s="243"/>
      <c r="H103" s="246">
        <v>20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150</v>
      </c>
      <c r="AU103" s="252" t="s">
        <v>83</v>
      </c>
      <c r="AV103" s="14" t="s">
        <v>83</v>
      </c>
      <c r="AW103" s="14" t="s">
        <v>35</v>
      </c>
      <c r="AX103" s="14" t="s">
        <v>80</v>
      </c>
      <c r="AY103" s="252" t="s">
        <v>139</v>
      </c>
    </row>
    <row r="104" s="2" customFormat="1" ht="62.7" customHeight="1">
      <c r="A104" s="39"/>
      <c r="B104" s="40"/>
      <c r="C104" s="213" t="s">
        <v>160</v>
      </c>
      <c r="D104" s="213" t="s">
        <v>141</v>
      </c>
      <c r="E104" s="214" t="s">
        <v>161</v>
      </c>
      <c r="F104" s="215" t="s">
        <v>162</v>
      </c>
      <c r="G104" s="216" t="s">
        <v>144</v>
      </c>
      <c r="H104" s="217">
        <v>37.799999999999997</v>
      </c>
      <c r="I104" s="218"/>
      <c r="J104" s="219">
        <f>ROUND(I104*H104,2)</f>
        <v>0</v>
      </c>
      <c r="K104" s="215" t="s">
        <v>145</v>
      </c>
      <c r="L104" s="45"/>
      <c r="M104" s="220" t="s">
        <v>19</v>
      </c>
      <c r="N104" s="221" t="s">
        <v>46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146</v>
      </c>
      <c r="AT104" s="224" t="s">
        <v>141</v>
      </c>
      <c r="AU104" s="224" t="s">
        <v>83</v>
      </c>
      <c r="AY104" s="18" t="s">
        <v>139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146</v>
      </c>
      <c r="BK104" s="225">
        <f>ROUND(I104*H104,2)</f>
        <v>0</v>
      </c>
      <c r="BL104" s="18" t="s">
        <v>146</v>
      </c>
      <c r="BM104" s="224" t="s">
        <v>163</v>
      </c>
    </row>
    <row r="105" s="2" customFormat="1">
      <c r="A105" s="39"/>
      <c r="B105" s="40"/>
      <c r="C105" s="41"/>
      <c r="D105" s="226" t="s">
        <v>148</v>
      </c>
      <c r="E105" s="41"/>
      <c r="F105" s="227" t="s">
        <v>164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148</v>
      </c>
      <c r="AU105" s="18" t="s">
        <v>83</v>
      </c>
    </row>
    <row r="106" s="13" customFormat="1">
      <c r="A106" s="13"/>
      <c r="B106" s="231"/>
      <c r="C106" s="232"/>
      <c r="D106" s="233" t="s">
        <v>150</v>
      </c>
      <c r="E106" s="234" t="s">
        <v>19</v>
      </c>
      <c r="F106" s="235" t="s">
        <v>165</v>
      </c>
      <c r="G106" s="232"/>
      <c r="H106" s="234" t="s">
        <v>19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150</v>
      </c>
      <c r="AU106" s="241" t="s">
        <v>83</v>
      </c>
      <c r="AV106" s="13" t="s">
        <v>80</v>
      </c>
      <c r="AW106" s="13" t="s">
        <v>35</v>
      </c>
      <c r="AX106" s="13" t="s">
        <v>73</v>
      </c>
      <c r="AY106" s="241" t="s">
        <v>139</v>
      </c>
    </row>
    <row r="107" s="13" customFormat="1">
      <c r="A107" s="13"/>
      <c r="B107" s="231"/>
      <c r="C107" s="232"/>
      <c r="D107" s="233" t="s">
        <v>150</v>
      </c>
      <c r="E107" s="234" t="s">
        <v>19</v>
      </c>
      <c r="F107" s="235" t="s">
        <v>166</v>
      </c>
      <c r="G107" s="232"/>
      <c r="H107" s="234" t="s">
        <v>19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150</v>
      </c>
      <c r="AU107" s="241" t="s">
        <v>83</v>
      </c>
      <c r="AV107" s="13" t="s">
        <v>80</v>
      </c>
      <c r="AW107" s="13" t="s">
        <v>35</v>
      </c>
      <c r="AX107" s="13" t="s">
        <v>73</v>
      </c>
      <c r="AY107" s="241" t="s">
        <v>139</v>
      </c>
    </row>
    <row r="108" s="14" customFormat="1">
      <c r="A108" s="14"/>
      <c r="B108" s="242"/>
      <c r="C108" s="243"/>
      <c r="D108" s="233" t="s">
        <v>150</v>
      </c>
      <c r="E108" s="244" t="s">
        <v>19</v>
      </c>
      <c r="F108" s="245" t="s">
        <v>167</v>
      </c>
      <c r="G108" s="243"/>
      <c r="H108" s="246">
        <v>37.799999999999997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150</v>
      </c>
      <c r="AU108" s="252" t="s">
        <v>83</v>
      </c>
      <c r="AV108" s="14" t="s">
        <v>83</v>
      </c>
      <c r="AW108" s="14" t="s">
        <v>35</v>
      </c>
      <c r="AX108" s="14" t="s">
        <v>80</v>
      </c>
      <c r="AY108" s="252" t="s">
        <v>139</v>
      </c>
    </row>
    <row r="109" s="2" customFormat="1" ht="37.8" customHeight="1">
      <c r="A109" s="39"/>
      <c r="B109" s="40"/>
      <c r="C109" s="213" t="s">
        <v>146</v>
      </c>
      <c r="D109" s="213" t="s">
        <v>141</v>
      </c>
      <c r="E109" s="214" t="s">
        <v>168</v>
      </c>
      <c r="F109" s="215" t="s">
        <v>169</v>
      </c>
      <c r="G109" s="216" t="s">
        <v>144</v>
      </c>
      <c r="H109" s="217">
        <v>20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46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146</v>
      </c>
      <c r="AT109" s="224" t="s">
        <v>141</v>
      </c>
      <c r="AU109" s="224" t="s">
        <v>83</v>
      </c>
      <c r="AY109" s="18" t="s">
        <v>139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146</v>
      </c>
      <c r="BK109" s="225">
        <f>ROUND(I109*H109,2)</f>
        <v>0</v>
      </c>
      <c r="BL109" s="18" t="s">
        <v>146</v>
      </c>
      <c r="BM109" s="224" t="s">
        <v>170</v>
      </c>
    </row>
    <row r="110" s="13" customFormat="1">
      <c r="A110" s="13"/>
      <c r="B110" s="231"/>
      <c r="C110" s="232"/>
      <c r="D110" s="233" t="s">
        <v>150</v>
      </c>
      <c r="E110" s="234" t="s">
        <v>19</v>
      </c>
      <c r="F110" s="235" t="s">
        <v>171</v>
      </c>
      <c r="G110" s="232"/>
      <c r="H110" s="234" t="s">
        <v>19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150</v>
      </c>
      <c r="AU110" s="241" t="s">
        <v>83</v>
      </c>
      <c r="AV110" s="13" t="s">
        <v>80</v>
      </c>
      <c r="AW110" s="13" t="s">
        <v>35</v>
      </c>
      <c r="AX110" s="13" t="s">
        <v>73</v>
      </c>
      <c r="AY110" s="241" t="s">
        <v>139</v>
      </c>
    </row>
    <row r="111" s="14" customFormat="1">
      <c r="A111" s="14"/>
      <c r="B111" s="242"/>
      <c r="C111" s="243"/>
      <c r="D111" s="233" t="s">
        <v>150</v>
      </c>
      <c r="E111" s="244" t="s">
        <v>19</v>
      </c>
      <c r="F111" s="245" t="s">
        <v>159</v>
      </c>
      <c r="G111" s="243"/>
      <c r="H111" s="246">
        <v>20</v>
      </c>
      <c r="I111" s="247"/>
      <c r="J111" s="243"/>
      <c r="K111" s="243"/>
      <c r="L111" s="248"/>
      <c r="M111" s="249"/>
      <c r="N111" s="250"/>
      <c r="O111" s="250"/>
      <c r="P111" s="250"/>
      <c r="Q111" s="250"/>
      <c r="R111" s="250"/>
      <c r="S111" s="250"/>
      <c r="T111" s="25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2" t="s">
        <v>150</v>
      </c>
      <c r="AU111" s="252" t="s">
        <v>83</v>
      </c>
      <c r="AV111" s="14" t="s">
        <v>83</v>
      </c>
      <c r="AW111" s="14" t="s">
        <v>35</v>
      </c>
      <c r="AX111" s="14" t="s">
        <v>80</v>
      </c>
      <c r="AY111" s="252" t="s">
        <v>139</v>
      </c>
    </row>
    <row r="112" s="2" customFormat="1" ht="55.5" customHeight="1">
      <c r="A112" s="39"/>
      <c r="B112" s="40"/>
      <c r="C112" s="213" t="s">
        <v>172</v>
      </c>
      <c r="D112" s="213" t="s">
        <v>141</v>
      </c>
      <c r="E112" s="214" t="s">
        <v>173</v>
      </c>
      <c r="F112" s="215" t="s">
        <v>174</v>
      </c>
      <c r="G112" s="216" t="s">
        <v>175</v>
      </c>
      <c r="H112" s="217">
        <v>400</v>
      </c>
      <c r="I112" s="218"/>
      <c r="J112" s="219">
        <f>ROUND(I112*H112,2)</f>
        <v>0</v>
      </c>
      <c r="K112" s="215" t="s">
        <v>145</v>
      </c>
      <c r="L112" s="45"/>
      <c r="M112" s="220" t="s">
        <v>19</v>
      </c>
      <c r="N112" s="221" t="s">
        <v>46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146</v>
      </c>
      <c r="AT112" s="224" t="s">
        <v>141</v>
      </c>
      <c r="AU112" s="224" t="s">
        <v>83</v>
      </c>
      <c r="AY112" s="18" t="s">
        <v>139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146</v>
      </c>
      <c r="BK112" s="225">
        <f>ROUND(I112*H112,2)</f>
        <v>0</v>
      </c>
      <c r="BL112" s="18" t="s">
        <v>146</v>
      </c>
      <c r="BM112" s="224" t="s">
        <v>176</v>
      </c>
    </row>
    <row r="113" s="2" customFormat="1">
      <c r="A113" s="39"/>
      <c r="B113" s="40"/>
      <c r="C113" s="41"/>
      <c r="D113" s="226" t="s">
        <v>148</v>
      </c>
      <c r="E113" s="41"/>
      <c r="F113" s="227" t="s">
        <v>177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148</v>
      </c>
      <c r="AU113" s="18" t="s">
        <v>83</v>
      </c>
    </row>
    <row r="114" s="13" customFormat="1">
      <c r="A114" s="13"/>
      <c r="B114" s="231"/>
      <c r="C114" s="232"/>
      <c r="D114" s="233" t="s">
        <v>150</v>
      </c>
      <c r="E114" s="234" t="s">
        <v>19</v>
      </c>
      <c r="F114" s="235" t="s">
        <v>178</v>
      </c>
      <c r="G114" s="232"/>
      <c r="H114" s="234" t="s">
        <v>19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150</v>
      </c>
      <c r="AU114" s="241" t="s">
        <v>83</v>
      </c>
      <c r="AV114" s="13" t="s">
        <v>80</v>
      </c>
      <c r="AW114" s="13" t="s">
        <v>35</v>
      </c>
      <c r="AX114" s="13" t="s">
        <v>73</v>
      </c>
      <c r="AY114" s="241" t="s">
        <v>139</v>
      </c>
    </row>
    <row r="115" s="13" customFormat="1">
      <c r="A115" s="13"/>
      <c r="B115" s="231"/>
      <c r="C115" s="232"/>
      <c r="D115" s="233" t="s">
        <v>150</v>
      </c>
      <c r="E115" s="234" t="s">
        <v>19</v>
      </c>
      <c r="F115" s="235" t="s">
        <v>179</v>
      </c>
      <c r="G115" s="232"/>
      <c r="H115" s="234" t="s">
        <v>19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150</v>
      </c>
      <c r="AU115" s="241" t="s">
        <v>83</v>
      </c>
      <c r="AV115" s="13" t="s">
        <v>80</v>
      </c>
      <c r="AW115" s="13" t="s">
        <v>35</v>
      </c>
      <c r="AX115" s="13" t="s">
        <v>73</v>
      </c>
      <c r="AY115" s="241" t="s">
        <v>139</v>
      </c>
    </row>
    <row r="116" s="14" customFormat="1">
      <c r="A116" s="14"/>
      <c r="B116" s="242"/>
      <c r="C116" s="243"/>
      <c r="D116" s="233" t="s">
        <v>150</v>
      </c>
      <c r="E116" s="244" t="s">
        <v>19</v>
      </c>
      <c r="F116" s="245" t="s">
        <v>180</v>
      </c>
      <c r="G116" s="243"/>
      <c r="H116" s="246">
        <v>300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150</v>
      </c>
      <c r="AU116" s="252" t="s">
        <v>83</v>
      </c>
      <c r="AV116" s="14" t="s">
        <v>83</v>
      </c>
      <c r="AW116" s="14" t="s">
        <v>35</v>
      </c>
      <c r="AX116" s="14" t="s">
        <v>73</v>
      </c>
      <c r="AY116" s="252" t="s">
        <v>139</v>
      </c>
    </row>
    <row r="117" s="13" customFormat="1">
      <c r="A117" s="13"/>
      <c r="B117" s="231"/>
      <c r="C117" s="232"/>
      <c r="D117" s="233" t="s">
        <v>150</v>
      </c>
      <c r="E117" s="234" t="s">
        <v>19</v>
      </c>
      <c r="F117" s="235" t="s">
        <v>181</v>
      </c>
      <c r="G117" s="232"/>
      <c r="H117" s="234" t="s">
        <v>19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150</v>
      </c>
      <c r="AU117" s="241" t="s">
        <v>83</v>
      </c>
      <c r="AV117" s="13" t="s">
        <v>80</v>
      </c>
      <c r="AW117" s="13" t="s">
        <v>35</v>
      </c>
      <c r="AX117" s="13" t="s">
        <v>73</v>
      </c>
      <c r="AY117" s="241" t="s">
        <v>139</v>
      </c>
    </row>
    <row r="118" s="14" customFormat="1">
      <c r="A118" s="14"/>
      <c r="B118" s="242"/>
      <c r="C118" s="243"/>
      <c r="D118" s="233" t="s">
        <v>150</v>
      </c>
      <c r="E118" s="244" t="s">
        <v>19</v>
      </c>
      <c r="F118" s="245" t="s">
        <v>182</v>
      </c>
      <c r="G118" s="243"/>
      <c r="H118" s="246">
        <v>100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150</v>
      </c>
      <c r="AU118" s="252" t="s">
        <v>83</v>
      </c>
      <c r="AV118" s="14" t="s">
        <v>83</v>
      </c>
      <c r="AW118" s="14" t="s">
        <v>35</v>
      </c>
      <c r="AX118" s="14" t="s">
        <v>73</v>
      </c>
      <c r="AY118" s="252" t="s">
        <v>139</v>
      </c>
    </row>
    <row r="119" s="15" customFormat="1">
      <c r="A119" s="15"/>
      <c r="B119" s="253"/>
      <c r="C119" s="254"/>
      <c r="D119" s="233" t="s">
        <v>150</v>
      </c>
      <c r="E119" s="255" t="s">
        <v>19</v>
      </c>
      <c r="F119" s="256" t="s">
        <v>183</v>
      </c>
      <c r="G119" s="254"/>
      <c r="H119" s="257">
        <v>400</v>
      </c>
      <c r="I119" s="258"/>
      <c r="J119" s="254"/>
      <c r="K119" s="254"/>
      <c r="L119" s="259"/>
      <c r="M119" s="260"/>
      <c r="N119" s="261"/>
      <c r="O119" s="261"/>
      <c r="P119" s="261"/>
      <c r="Q119" s="261"/>
      <c r="R119" s="261"/>
      <c r="S119" s="261"/>
      <c r="T119" s="262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3" t="s">
        <v>150</v>
      </c>
      <c r="AU119" s="263" t="s">
        <v>83</v>
      </c>
      <c r="AV119" s="15" t="s">
        <v>146</v>
      </c>
      <c r="AW119" s="15" t="s">
        <v>35</v>
      </c>
      <c r="AX119" s="15" t="s">
        <v>80</v>
      </c>
      <c r="AY119" s="263" t="s">
        <v>139</v>
      </c>
    </row>
    <row r="120" s="2" customFormat="1" ht="55.5" customHeight="1">
      <c r="A120" s="39"/>
      <c r="B120" s="40"/>
      <c r="C120" s="213" t="s">
        <v>184</v>
      </c>
      <c r="D120" s="213" t="s">
        <v>141</v>
      </c>
      <c r="E120" s="214" t="s">
        <v>185</v>
      </c>
      <c r="F120" s="215" t="s">
        <v>186</v>
      </c>
      <c r="G120" s="216" t="s">
        <v>175</v>
      </c>
      <c r="H120" s="217">
        <v>100</v>
      </c>
      <c r="I120" s="218"/>
      <c r="J120" s="219">
        <f>ROUND(I120*H120,2)</f>
        <v>0</v>
      </c>
      <c r="K120" s="215" t="s">
        <v>145</v>
      </c>
      <c r="L120" s="45"/>
      <c r="M120" s="220" t="s">
        <v>19</v>
      </c>
      <c r="N120" s="221" t="s">
        <v>46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146</v>
      </c>
      <c r="AT120" s="224" t="s">
        <v>141</v>
      </c>
      <c r="AU120" s="224" t="s">
        <v>83</v>
      </c>
      <c r="AY120" s="18" t="s">
        <v>139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146</v>
      </c>
      <c r="BK120" s="225">
        <f>ROUND(I120*H120,2)</f>
        <v>0</v>
      </c>
      <c r="BL120" s="18" t="s">
        <v>146</v>
      </c>
      <c r="BM120" s="224" t="s">
        <v>187</v>
      </c>
    </row>
    <row r="121" s="2" customFormat="1">
      <c r="A121" s="39"/>
      <c r="B121" s="40"/>
      <c r="C121" s="41"/>
      <c r="D121" s="226" t="s">
        <v>148</v>
      </c>
      <c r="E121" s="41"/>
      <c r="F121" s="227" t="s">
        <v>188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148</v>
      </c>
      <c r="AU121" s="18" t="s">
        <v>83</v>
      </c>
    </row>
    <row r="122" s="13" customFormat="1">
      <c r="A122" s="13"/>
      <c r="B122" s="231"/>
      <c r="C122" s="232"/>
      <c r="D122" s="233" t="s">
        <v>150</v>
      </c>
      <c r="E122" s="234" t="s">
        <v>19</v>
      </c>
      <c r="F122" s="235" t="s">
        <v>189</v>
      </c>
      <c r="G122" s="232"/>
      <c r="H122" s="234" t="s">
        <v>19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150</v>
      </c>
      <c r="AU122" s="241" t="s">
        <v>83</v>
      </c>
      <c r="AV122" s="13" t="s">
        <v>80</v>
      </c>
      <c r="AW122" s="13" t="s">
        <v>35</v>
      </c>
      <c r="AX122" s="13" t="s">
        <v>73</v>
      </c>
      <c r="AY122" s="241" t="s">
        <v>139</v>
      </c>
    </row>
    <row r="123" s="13" customFormat="1">
      <c r="A123" s="13"/>
      <c r="B123" s="231"/>
      <c r="C123" s="232"/>
      <c r="D123" s="233" t="s">
        <v>150</v>
      </c>
      <c r="E123" s="234" t="s">
        <v>19</v>
      </c>
      <c r="F123" s="235" t="s">
        <v>190</v>
      </c>
      <c r="G123" s="232"/>
      <c r="H123" s="234" t="s">
        <v>19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150</v>
      </c>
      <c r="AU123" s="241" t="s">
        <v>83</v>
      </c>
      <c r="AV123" s="13" t="s">
        <v>80</v>
      </c>
      <c r="AW123" s="13" t="s">
        <v>35</v>
      </c>
      <c r="AX123" s="13" t="s">
        <v>73</v>
      </c>
      <c r="AY123" s="241" t="s">
        <v>139</v>
      </c>
    </row>
    <row r="124" s="14" customFormat="1">
      <c r="A124" s="14"/>
      <c r="B124" s="242"/>
      <c r="C124" s="243"/>
      <c r="D124" s="233" t="s">
        <v>150</v>
      </c>
      <c r="E124" s="244" t="s">
        <v>19</v>
      </c>
      <c r="F124" s="245" t="s">
        <v>191</v>
      </c>
      <c r="G124" s="243"/>
      <c r="H124" s="246">
        <v>100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150</v>
      </c>
      <c r="AU124" s="252" t="s">
        <v>83</v>
      </c>
      <c r="AV124" s="14" t="s">
        <v>83</v>
      </c>
      <c r="AW124" s="14" t="s">
        <v>35</v>
      </c>
      <c r="AX124" s="14" t="s">
        <v>80</v>
      </c>
      <c r="AY124" s="252" t="s">
        <v>139</v>
      </c>
    </row>
    <row r="125" s="2" customFormat="1" ht="37.8" customHeight="1">
      <c r="A125" s="39"/>
      <c r="B125" s="40"/>
      <c r="C125" s="213" t="s">
        <v>192</v>
      </c>
      <c r="D125" s="213" t="s">
        <v>141</v>
      </c>
      <c r="E125" s="214" t="s">
        <v>193</v>
      </c>
      <c r="F125" s="215" t="s">
        <v>194</v>
      </c>
      <c r="G125" s="216" t="s">
        <v>175</v>
      </c>
      <c r="H125" s="217">
        <v>400</v>
      </c>
      <c r="I125" s="218"/>
      <c r="J125" s="219">
        <f>ROUND(I125*H125,2)</f>
        <v>0</v>
      </c>
      <c r="K125" s="215" t="s">
        <v>145</v>
      </c>
      <c r="L125" s="45"/>
      <c r="M125" s="220" t="s">
        <v>19</v>
      </c>
      <c r="N125" s="221" t="s">
        <v>46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146</v>
      </c>
      <c r="AT125" s="224" t="s">
        <v>141</v>
      </c>
      <c r="AU125" s="224" t="s">
        <v>83</v>
      </c>
      <c r="AY125" s="18" t="s">
        <v>139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146</v>
      </c>
      <c r="BK125" s="225">
        <f>ROUND(I125*H125,2)</f>
        <v>0</v>
      </c>
      <c r="BL125" s="18" t="s">
        <v>146</v>
      </c>
      <c r="BM125" s="224" t="s">
        <v>195</v>
      </c>
    </row>
    <row r="126" s="2" customFormat="1">
      <c r="A126" s="39"/>
      <c r="B126" s="40"/>
      <c r="C126" s="41"/>
      <c r="D126" s="226" t="s">
        <v>148</v>
      </c>
      <c r="E126" s="41"/>
      <c r="F126" s="227" t="s">
        <v>196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148</v>
      </c>
      <c r="AU126" s="18" t="s">
        <v>83</v>
      </c>
    </row>
    <row r="127" s="13" customFormat="1">
      <c r="A127" s="13"/>
      <c r="B127" s="231"/>
      <c r="C127" s="232"/>
      <c r="D127" s="233" t="s">
        <v>150</v>
      </c>
      <c r="E127" s="234" t="s">
        <v>19</v>
      </c>
      <c r="F127" s="235" t="s">
        <v>178</v>
      </c>
      <c r="G127" s="232"/>
      <c r="H127" s="234" t="s">
        <v>19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150</v>
      </c>
      <c r="AU127" s="241" t="s">
        <v>83</v>
      </c>
      <c r="AV127" s="13" t="s">
        <v>80</v>
      </c>
      <c r="AW127" s="13" t="s">
        <v>35</v>
      </c>
      <c r="AX127" s="13" t="s">
        <v>73</v>
      </c>
      <c r="AY127" s="241" t="s">
        <v>139</v>
      </c>
    </row>
    <row r="128" s="13" customFormat="1">
      <c r="A128" s="13"/>
      <c r="B128" s="231"/>
      <c r="C128" s="232"/>
      <c r="D128" s="233" t="s">
        <v>150</v>
      </c>
      <c r="E128" s="234" t="s">
        <v>19</v>
      </c>
      <c r="F128" s="235" t="s">
        <v>179</v>
      </c>
      <c r="G128" s="232"/>
      <c r="H128" s="234" t="s">
        <v>19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150</v>
      </c>
      <c r="AU128" s="241" t="s">
        <v>83</v>
      </c>
      <c r="AV128" s="13" t="s">
        <v>80</v>
      </c>
      <c r="AW128" s="13" t="s">
        <v>35</v>
      </c>
      <c r="AX128" s="13" t="s">
        <v>73</v>
      </c>
      <c r="AY128" s="241" t="s">
        <v>139</v>
      </c>
    </row>
    <row r="129" s="14" customFormat="1">
      <c r="A129" s="14"/>
      <c r="B129" s="242"/>
      <c r="C129" s="243"/>
      <c r="D129" s="233" t="s">
        <v>150</v>
      </c>
      <c r="E129" s="244" t="s">
        <v>19</v>
      </c>
      <c r="F129" s="245" t="s">
        <v>180</v>
      </c>
      <c r="G129" s="243"/>
      <c r="H129" s="246">
        <v>300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150</v>
      </c>
      <c r="AU129" s="252" t="s">
        <v>83</v>
      </c>
      <c r="AV129" s="14" t="s">
        <v>83</v>
      </c>
      <c r="AW129" s="14" t="s">
        <v>35</v>
      </c>
      <c r="AX129" s="14" t="s">
        <v>73</v>
      </c>
      <c r="AY129" s="252" t="s">
        <v>139</v>
      </c>
    </row>
    <row r="130" s="13" customFormat="1">
      <c r="A130" s="13"/>
      <c r="B130" s="231"/>
      <c r="C130" s="232"/>
      <c r="D130" s="233" t="s">
        <v>150</v>
      </c>
      <c r="E130" s="234" t="s">
        <v>19</v>
      </c>
      <c r="F130" s="235" t="s">
        <v>181</v>
      </c>
      <c r="G130" s="232"/>
      <c r="H130" s="234" t="s">
        <v>19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150</v>
      </c>
      <c r="AU130" s="241" t="s">
        <v>83</v>
      </c>
      <c r="AV130" s="13" t="s">
        <v>80</v>
      </c>
      <c r="AW130" s="13" t="s">
        <v>35</v>
      </c>
      <c r="AX130" s="13" t="s">
        <v>73</v>
      </c>
      <c r="AY130" s="241" t="s">
        <v>139</v>
      </c>
    </row>
    <row r="131" s="14" customFormat="1">
      <c r="A131" s="14"/>
      <c r="B131" s="242"/>
      <c r="C131" s="243"/>
      <c r="D131" s="233" t="s">
        <v>150</v>
      </c>
      <c r="E131" s="244" t="s">
        <v>19</v>
      </c>
      <c r="F131" s="245" t="s">
        <v>182</v>
      </c>
      <c r="G131" s="243"/>
      <c r="H131" s="246">
        <v>100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150</v>
      </c>
      <c r="AU131" s="252" t="s">
        <v>83</v>
      </c>
      <c r="AV131" s="14" t="s">
        <v>83</v>
      </c>
      <c r="AW131" s="14" t="s">
        <v>35</v>
      </c>
      <c r="AX131" s="14" t="s">
        <v>73</v>
      </c>
      <c r="AY131" s="252" t="s">
        <v>139</v>
      </c>
    </row>
    <row r="132" s="15" customFormat="1">
      <c r="A132" s="15"/>
      <c r="B132" s="253"/>
      <c r="C132" s="254"/>
      <c r="D132" s="233" t="s">
        <v>150</v>
      </c>
      <c r="E132" s="255" t="s">
        <v>19</v>
      </c>
      <c r="F132" s="256" t="s">
        <v>183</v>
      </c>
      <c r="G132" s="254"/>
      <c r="H132" s="257">
        <v>400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3" t="s">
        <v>150</v>
      </c>
      <c r="AU132" s="263" t="s">
        <v>83</v>
      </c>
      <c r="AV132" s="15" t="s">
        <v>146</v>
      </c>
      <c r="AW132" s="15" t="s">
        <v>35</v>
      </c>
      <c r="AX132" s="15" t="s">
        <v>80</v>
      </c>
      <c r="AY132" s="263" t="s">
        <v>139</v>
      </c>
    </row>
    <row r="133" s="2" customFormat="1" ht="16.5" customHeight="1">
      <c r="A133" s="39"/>
      <c r="B133" s="40"/>
      <c r="C133" s="264" t="s">
        <v>197</v>
      </c>
      <c r="D133" s="264" t="s">
        <v>198</v>
      </c>
      <c r="E133" s="265" t="s">
        <v>199</v>
      </c>
      <c r="F133" s="266" t="s">
        <v>200</v>
      </c>
      <c r="G133" s="267" t="s">
        <v>201</v>
      </c>
      <c r="H133" s="268">
        <v>12</v>
      </c>
      <c r="I133" s="269"/>
      <c r="J133" s="270">
        <f>ROUND(I133*H133,2)</f>
        <v>0</v>
      </c>
      <c r="K133" s="266" t="s">
        <v>145</v>
      </c>
      <c r="L133" s="271"/>
      <c r="M133" s="272" t="s">
        <v>19</v>
      </c>
      <c r="N133" s="273" t="s">
        <v>46</v>
      </c>
      <c r="O133" s="85"/>
      <c r="P133" s="222">
        <f>O133*H133</f>
        <v>0</v>
      </c>
      <c r="Q133" s="222">
        <v>0.001</v>
      </c>
      <c r="R133" s="222">
        <f>Q133*H133</f>
        <v>0.012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197</v>
      </c>
      <c r="AT133" s="224" t="s">
        <v>198</v>
      </c>
      <c r="AU133" s="224" t="s">
        <v>83</v>
      </c>
      <c r="AY133" s="18" t="s">
        <v>139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146</v>
      </c>
      <c r="BK133" s="225">
        <f>ROUND(I133*H133,2)</f>
        <v>0</v>
      </c>
      <c r="BL133" s="18" t="s">
        <v>146</v>
      </c>
      <c r="BM133" s="224" t="s">
        <v>202</v>
      </c>
    </row>
    <row r="134" s="13" customFormat="1">
      <c r="A134" s="13"/>
      <c r="B134" s="231"/>
      <c r="C134" s="232"/>
      <c r="D134" s="233" t="s">
        <v>150</v>
      </c>
      <c r="E134" s="234" t="s">
        <v>19</v>
      </c>
      <c r="F134" s="235" t="s">
        <v>203</v>
      </c>
      <c r="G134" s="232"/>
      <c r="H134" s="234" t="s">
        <v>19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150</v>
      </c>
      <c r="AU134" s="241" t="s">
        <v>83</v>
      </c>
      <c r="AV134" s="13" t="s">
        <v>80</v>
      </c>
      <c r="AW134" s="13" t="s">
        <v>35</v>
      </c>
      <c r="AX134" s="13" t="s">
        <v>73</v>
      </c>
      <c r="AY134" s="241" t="s">
        <v>139</v>
      </c>
    </row>
    <row r="135" s="14" customFormat="1">
      <c r="A135" s="14"/>
      <c r="B135" s="242"/>
      <c r="C135" s="243"/>
      <c r="D135" s="233" t="s">
        <v>150</v>
      </c>
      <c r="E135" s="244" t="s">
        <v>19</v>
      </c>
      <c r="F135" s="245" t="s">
        <v>204</v>
      </c>
      <c r="G135" s="243"/>
      <c r="H135" s="246">
        <v>400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150</v>
      </c>
      <c r="AU135" s="252" t="s">
        <v>83</v>
      </c>
      <c r="AV135" s="14" t="s">
        <v>83</v>
      </c>
      <c r="AW135" s="14" t="s">
        <v>35</v>
      </c>
      <c r="AX135" s="14" t="s">
        <v>73</v>
      </c>
      <c r="AY135" s="252" t="s">
        <v>139</v>
      </c>
    </row>
    <row r="136" s="14" customFormat="1">
      <c r="A136" s="14"/>
      <c r="B136" s="242"/>
      <c r="C136" s="243"/>
      <c r="D136" s="233" t="s">
        <v>150</v>
      </c>
      <c r="E136" s="244" t="s">
        <v>19</v>
      </c>
      <c r="F136" s="245" t="s">
        <v>205</v>
      </c>
      <c r="G136" s="243"/>
      <c r="H136" s="246">
        <v>12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150</v>
      </c>
      <c r="AU136" s="252" t="s">
        <v>83</v>
      </c>
      <c r="AV136" s="14" t="s">
        <v>83</v>
      </c>
      <c r="AW136" s="14" t="s">
        <v>35</v>
      </c>
      <c r="AX136" s="14" t="s">
        <v>80</v>
      </c>
      <c r="AY136" s="252" t="s">
        <v>139</v>
      </c>
    </row>
    <row r="137" s="2" customFormat="1" ht="37.8" customHeight="1">
      <c r="A137" s="39"/>
      <c r="B137" s="40"/>
      <c r="C137" s="213" t="s">
        <v>206</v>
      </c>
      <c r="D137" s="213" t="s">
        <v>141</v>
      </c>
      <c r="E137" s="214" t="s">
        <v>207</v>
      </c>
      <c r="F137" s="215" t="s">
        <v>208</v>
      </c>
      <c r="G137" s="216" t="s">
        <v>175</v>
      </c>
      <c r="H137" s="217">
        <v>100</v>
      </c>
      <c r="I137" s="218"/>
      <c r="J137" s="219">
        <f>ROUND(I137*H137,2)</f>
        <v>0</v>
      </c>
      <c r="K137" s="215" t="s">
        <v>145</v>
      </c>
      <c r="L137" s="45"/>
      <c r="M137" s="220" t="s">
        <v>19</v>
      </c>
      <c r="N137" s="221" t="s">
        <v>46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146</v>
      </c>
      <c r="AT137" s="224" t="s">
        <v>141</v>
      </c>
      <c r="AU137" s="224" t="s">
        <v>83</v>
      </c>
      <c r="AY137" s="18" t="s">
        <v>139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146</v>
      </c>
      <c r="BK137" s="225">
        <f>ROUND(I137*H137,2)</f>
        <v>0</v>
      </c>
      <c r="BL137" s="18" t="s">
        <v>146</v>
      </c>
      <c r="BM137" s="224" t="s">
        <v>209</v>
      </c>
    </row>
    <row r="138" s="2" customFormat="1">
      <c r="A138" s="39"/>
      <c r="B138" s="40"/>
      <c r="C138" s="41"/>
      <c r="D138" s="226" t="s">
        <v>148</v>
      </c>
      <c r="E138" s="41"/>
      <c r="F138" s="227" t="s">
        <v>210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148</v>
      </c>
      <c r="AU138" s="18" t="s">
        <v>83</v>
      </c>
    </row>
    <row r="139" s="13" customFormat="1">
      <c r="A139" s="13"/>
      <c r="B139" s="231"/>
      <c r="C139" s="232"/>
      <c r="D139" s="233" t="s">
        <v>150</v>
      </c>
      <c r="E139" s="234" t="s">
        <v>19</v>
      </c>
      <c r="F139" s="235" t="s">
        <v>189</v>
      </c>
      <c r="G139" s="232"/>
      <c r="H139" s="234" t="s">
        <v>19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150</v>
      </c>
      <c r="AU139" s="241" t="s">
        <v>83</v>
      </c>
      <c r="AV139" s="13" t="s">
        <v>80</v>
      </c>
      <c r="AW139" s="13" t="s">
        <v>35</v>
      </c>
      <c r="AX139" s="13" t="s">
        <v>73</v>
      </c>
      <c r="AY139" s="241" t="s">
        <v>139</v>
      </c>
    </row>
    <row r="140" s="13" customFormat="1">
      <c r="A140" s="13"/>
      <c r="B140" s="231"/>
      <c r="C140" s="232"/>
      <c r="D140" s="233" t="s">
        <v>150</v>
      </c>
      <c r="E140" s="234" t="s">
        <v>19</v>
      </c>
      <c r="F140" s="235" t="s">
        <v>190</v>
      </c>
      <c r="G140" s="232"/>
      <c r="H140" s="234" t="s">
        <v>19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150</v>
      </c>
      <c r="AU140" s="241" t="s">
        <v>83</v>
      </c>
      <c r="AV140" s="13" t="s">
        <v>80</v>
      </c>
      <c r="AW140" s="13" t="s">
        <v>35</v>
      </c>
      <c r="AX140" s="13" t="s">
        <v>73</v>
      </c>
      <c r="AY140" s="241" t="s">
        <v>139</v>
      </c>
    </row>
    <row r="141" s="14" customFormat="1">
      <c r="A141" s="14"/>
      <c r="B141" s="242"/>
      <c r="C141" s="243"/>
      <c r="D141" s="233" t="s">
        <v>150</v>
      </c>
      <c r="E141" s="244" t="s">
        <v>19</v>
      </c>
      <c r="F141" s="245" t="s">
        <v>191</v>
      </c>
      <c r="G141" s="243"/>
      <c r="H141" s="246">
        <v>100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150</v>
      </c>
      <c r="AU141" s="252" t="s">
        <v>83</v>
      </c>
      <c r="AV141" s="14" t="s">
        <v>83</v>
      </c>
      <c r="AW141" s="14" t="s">
        <v>35</v>
      </c>
      <c r="AX141" s="14" t="s">
        <v>80</v>
      </c>
      <c r="AY141" s="252" t="s">
        <v>139</v>
      </c>
    </row>
    <row r="142" s="2" customFormat="1" ht="16.5" customHeight="1">
      <c r="A142" s="39"/>
      <c r="B142" s="40"/>
      <c r="C142" s="264" t="s">
        <v>211</v>
      </c>
      <c r="D142" s="264" t="s">
        <v>198</v>
      </c>
      <c r="E142" s="265" t="s">
        <v>212</v>
      </c>
      <c r="F142" s="266" t="s">
        <v>213</v>
      </c>
      <c r="G142" s="267" t="s">
        <v>201</v>
      </c>
      <c r="H142" s="268">
        <v>3</v>
      </c>
      <c r="I142" s="269"/>
      <c r="J142" s="270">
        <f>ROUND(I142*H142,2)</f>
        <v>0</v>
      </c>
      <c r="K142" s="266" t="s">
        <v>145</v>
      </c>
      <c r="L142" s="271"/>
      <c r="M142" s="272" t="s">
        <v>19</v>
      </c>
      <c r="N142" s="273" t="s">
        <v>46</v>
      </c>
      <c r="O142" s="85"/>
      <c r="P142" s="222">
        <f>O142*H142</f>
        <v>0</v>
      </c>
      <c r="Q142" s="222">
        <v>0.001</v>
      </c>
      <c r="R142" s="222">
        <f>Q142*H142</f>
        <v>0.0030000000000000001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197</v>
      </c>
      <c r="AT142" s="224" t="s">
        <v>198</v>
      </c>
      <c r="AU142" s="224" t="s">
        <v>83</v>
      </c>
      <c r="AY142" s="18" t="s">
        <v>139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146</v>
      </c>
      <c r="BK142" s="225">
        <f>ROUND(I142*H142,2)</f>
        <v>0</v>
      </c>
      <c r="BL142" s="18" t="s">
        <v>146</v>
      </c>
      <c r="BM142" s="224" t="s">
        <v>214</v>
      </c>
    </row>
    <row r="143" s="13" customFormat="1">
      <c r="A143" s="13"/>
      <c r="B143" s="231"/>
      <c r="C143" s="232"/>
      <c r="D143" s="233" t="s">
        <v>150</v>
      </c>
      <c r="E143" s="234" t="s">
        <v>19</v>
      </c>
      <c r="F143" s="235" t="s">
        <v>215</v>
      </c>
      <c r="G143" s="232"/>
      <c r="H143" s="234" t="s">
        <v>19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150</v>
      </c>
      <c r="AU143" s="241" t="s">
        <v>83</v>
      </c>
      <c r="AV143" s="13" t="s">
        <v>80</v>
      </c>
      <c r="AW143" s="13" t="s">
        <v>35</v>
      </c>
      <c r="AX143" s="13" t="s">
        <v>73</v>
      </c>
      <c r="AY143" s="241" t="s">
        <v>139</v>
      </c>
    </row>
    <row r="144" s="14" customFormat="1">
      <c r="A144" s="14"/>
      <c r="B144" s="242"/>
      <c r="C144" s="243"/>
      <c r="D144" s="233" t="s">
        <v>150</v>
      </c>
      <c r="E144" s="244" t="s">
        <v>19</v>
      </c>
      <c r="F144" s="245" t="s">
        <v>216</v>
      </c>
      <c r="G144" s="243"/>
      <c r="H144" s="246">
        <v>100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150</v>
      </c>
      <c r="AU144" s="252" t="s">
        <v>83</v>
      </c>
      <c r="AV144" s="14" t="s">
        <v>83</v>
      </c>
      <c r="AW144" s="14" t="s">
        <v>35</v>
      </c>
      <c r="AX144" s="14" t="s">
        <v>73</v>
      </c>
      <c r="AY144" s="252" t="s">
        <v>139</v>
      </c>
    </row>
    <row r="145" s="14" customFormat="1">
      <c r="A145" s="14"/>
      <c r="B145" s="242"/>
      <c r="C145" s="243"/>
      <c r="D145" s="233" t="s">
        <v>150</v>
      </c>
      <c r="E145" s="244" t="s">
        <v>19</v>
      </c>
      <c r="F145" s="245" t="s">
        <v>217</v>
      </c>
      <c r="G145" s="243"/>
      <c r="H145" s="246">
        <v>3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150</v>
      </c>
      <c r="AU145" s="252" t="s">
        <v>83</v>
      </c>
      <c r="AV145" s="14" t="s">
        <v>83</v>
      </c>
      <c r="AW145" s="14" t="s">
        <v>35</v>
      </c>
      <c r="AX145" s="14" t="s">
        <v>80</v>
      </c>
      <c r="AY145" s="252" t="s">
        <v>139</v>
      </c>
    </row>
    <row r="146" s="2" customFormat="1" ht="44.25" customHeight="1">
      <c r="A146" s="39"/>
      <c r="B146" s="40"/>
      <c r="C146" s="213" t="s">
        <v>218</v>
      </c>
      <c r="D146" s="213" t="s">
        <v>141</v>
      </c>
      <c r="E146" s="214" t="s">
        <v>219</v>
      </c>
      <c r="F146" s="215" t="s">
        <v>220</v>
      </c>
      <c r="G146" s="216" t="s">
        <v>221</v>
      </c>
      <c r="H146" s="217">
        <v>4</v>
      </c>
      <c r="I146" s="218"/>
      <c r="J146" s="219">
        <f>ROUND(I146*H146,2)</f>
        <v>0</v>
      </c>
      <c r="K146" s="215" t="s">
        <v>145</v>
      </c>
      <c r="L146" s="45"/>
      <c r="M146" s="220" t="s">
        <v>19</v>
      </c>
      <c r="N146" s="221" t="s">
        <v>46</v>
      </c>
      <c r="O146" s="85"/>
      <c r="P146" s="222">
        <f>O146*H146</f>
        <v>0</v>
      </c>
      <c r="Q146" s="222">
        <v>0.019220000000000001</v>
      </c>
      <c r="R146" s="222">
        <f>Q146*H146</f>
        <v>0.076880000000000004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146</v>
      </c>
      <c r="AT146" s="224" t="s">
        <v>141</v>
      </c>
      <c r="AU146" s="224" t="s">
        <v>83</v>
      </c>
      <c r="AY146" s="18" t="s">
        <v>139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146</v>
      </c>
      <c r="BK146" s="225">
        <f>ROUND(I146*H146,2)</f>
        <v>0</v>
      </c>
      <c r="BL146" s="18" t="s">
        <v>146</v>
      </c>
      <c r="BM146" s="224" t="s">
        <v>222</v>
      </c>
    </row>
    <row r="147" s="2" customFormat="1">
      <c r="A147" s="39"/>
      <c r="B147" s="40"/>
      <c r="C147" s="41"/>
      <c r="D147" s="226" t="s">
        <v>148</v>
      </c>
      <c r="E147" s="41"/>
      <c r="F147" s="227" t="s">
        <v>223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148</v>
      </c>
      <c r="AU147" s="18" t="s">
        <v>83</v>
      </c>
    </row>
    <row r="148" s="13" customFormat="1">
      <c r="A148" s="13"/>
      <c r="B148" s="231"/>
      <c r="C148" s="232"/>
      <c r="D148" s="233" t="s">
        <v>150</v>
      </c>
      <c r="E148" s="234" t="s">
        <v>19</v>
      </c>
      <c r="F148" s="235" t="s">
        <v>224</v>
      </c>
      <c r="G148" s="232"/>
      <c r="H148" s="234" t="s">
        <v>19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150</v>
      </c>
      <c r="AU148" s="241" t="s">
        <v>83</v>
      </c>
      <c r="AV148" s="13" t="s">
        <v>80</v>
      </c>
      <c r="AW148" s="13" t="s">
        <v>35</v>
      </c>
      <c r="AX148" s="13" t="s">
        <v>73</v>
      </c>
      <c r="AY148" s="241" t="s">
        <v>139</v>
      </c>
    </row>
    <row r="149" s="13" customFormat="1">
      <c r="A149" s="13"/>
      <c r="B149" s="231"/>
      <c r="C149" s="232"/>
      <c r="D149" s="233" t="s">
        <v>150</v>
      </c>
      <c r="E149" s="234" t="s">
        <v>19</v>
      </c>
      <c r="F149" s="235" t="s">
        <v>225</v>
      </c>
      <c r="G149" s="232"/>
      <c r="H149" s="234" t="s">
        <v>19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150</v>
      </c>
      <c r="AU149" s="241" t="s">
        <v>83</v>
      </c>
      <c r="AV149" s="13" t="s">
        <v>80</v>
      </c>
      <c r="AW149" s="13" t="s">
        <v>35</v>
      </c>
      <c r="AX149" s="13" t="s">
        <v>73</v>
      </c>
      <c r="AY149" s="241" t="s">
        <v>139</v>
      </c>
    </row>
    <row r="150" s="14" customFormat="1">
      <c r="A150" s="14"/>
      <c r="B150" s="242"/>
      <c r="C150" s="243"/>
      <c r="D150" s="233" t="s">
        <v>150</v>
      </c>
      <c r="E150" s="244" t="s">
        <v>19</v>
      </c>
      <c r="F150" s="245" t="s">
        <v>146</v>
      </c>
      <c r="G150" s="243"/>
      <c r="H150" s="246">
        <v>4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150</v>
      </c>
      <c r="AU150" s="252" t="s">
        <v>83</v>
      </c>
      <c r="AV150" s="14" t="s">
        <v>83</v>
      </c>
      <c r="AW150" s="14" t="s">
        <v>35</v>
      </c>
      <c r="AX150" s="14" t="s">
        <v>80</v>
      </c>
      <c r="AY150" s="252" t="s">
        <v>139</v>
      </c>
    </row>
    <row r="151" s="12" customFormat="1" ht="22.8" customHeight="1">
      <c r="A151" s="12"/>
      <c r="B151" s="197"/>
      <c r="C151" s="198"/>
      <c r="D151" s="199" t="s">
        <v>72</v>
      </c>
      <c r="E151" s="211" t="s">
        <v>146</v>
      </c>
      <c r="F151" s="211" t="s">
        <v>226</v>
      </c>
      <c r="G151" s="198"/>
      <c r="H151" s="198"/>
      <c r="I151" s="201"/>
      <c r="J151" s="212">
        <f>BK151</f>
        <v>0</v>
      </c>
      <c r="K151" s="198"/>
      <c r="L151" s="203"/>
      <c r="M151" s="204"/>
      <c r="N151" s="205"/>
      <c r="O151" s="205"/>
      <c r="P151" s="206">
        <f>P152+SUM(P153:P177)+P183</f>
        <v>0</v>
      </c>
      <c r="Q151" s="205"/>
      <c r="R151" s="206">
        <f>R152+SUM(R153:R177)+R183</f>
        <v>433.68107999999995</v>
      </c>
      <c r="S151" s="205"/>
      <c r="T151" s="207">
        <f>T152+SUM(T153:T177)+T183</f>
        <v>1.4490000000000001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8" t="s">
        <v>80</v>
      </c>
      <c r="AT151" s="209" t="s">
        <v>72</v>
      </c>
      <c r="AU151" s="209" t="s">
        <v>80</v>
      </c>
      <c r="AY151" s="208" t="s">
        <v>139</v>
      </c>
      <c r="BK151" s="210">
        <f>BK152+SUM(BK153:BK177)+BK183</f>
        <v>0</v>
      </c>
    </row>
    <row r="152" s="2" customFormat="1" ht="37.8" customHeight="1">
      <c r="A152" s="39"/>
      <c r="B152" s="40"/>
      <c r="C152" s="213" t="s">
        <v>8</v>
      </c>
      <c r="D152" s="213" t="s">
        <v>141</v>
      </c>
      <c r="E152" s="214" t="s">
        <v>227</v>
      </c>
      <c r="F152" s="215" t="s">
        <v>228</v>
      </c>
      <c r="G152" s="216" t="s">
        <v>144</v>
      </c>
      <c r="H152" s="217">
        <v>110</v>
      </c>
      <c r="I152" s="218"/>
      <c r="J152" s="219">
        <f>ROUND(I152*H152,2)</f>
        <v>0</v>
      </c>
      <c r="K152" s="215" t="s">
        <v>145</v>
      </c>
      <c r="L152" s="45"/>
      <c r="M152" s="220" t="s">
        <v>19</v>
      </c>
      <c r="N152" s="221" t="s">
        <v>46</v>
      </c>
      <c r="O152" s="85"/>
      <c r="P152" s="222">
        <f>O152*H152</f>
        <v>0</v>
      </c>
      <c r="Q152" s="222">
        <v>2.13408</v>
      </c>
      <c r="R152" s="222">
        <f>Q152*H152</f>
        <v>234.74879999999999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146</v>
      </c>
      <c r="AT152" s="224" t="s">
        <v>141</v>
      </c>
      <c r="AU152" s="224" t="s">
        <v>83</v>
      </c>
      <c r="AY152" s="18" t="s">
        <v>139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146</v>
      </c>
      <c r="BK152" s="225">
        <f>ROUND(I152*H152,2)</f>
        <v>0</v>
      </c>
      <c r="BL152" s="18" t="s">
        <v>146</v>
      </c>
      <c r="BM152" s="224" t="s">
        <v>229</v>
      </c>
    </row>
    <row r="153" s="2" customFormat="1">
      <c r="A153" s="39"/>
      <c r="B153" s="40"/>
      <c r="C153" s="41"/>
      <c r="D153" s="226" t="s">
        <v>148</v>
      </c>
      <c r="E153" s="41"/>
      <c r="F153" s="227" t="s">
        <v>230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148</v>
      </c>
      <c r="AU153" s="18" t="s">
        <v>83</v>
      </c>
    </row>
    <row r="154" s="13" customFormat="1">
      <c r="A154" s="13"/>
      <c r="B154" s="231"/>
      <c r="C154" s="232"/>
      <c r="D154" s="233" t="s">
        <v>150</v>
      </c>
      <c r="E154" s="234" t="s">
        <v>19</v>
      </c>
      <c r="F154" s="235" t="s">
        <v>231</v>
      </c>
      <c r="G154" s="232"/>
      <c r="H154" s="234" t="s">
        <v>19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150</v>
      </c>
      <c r="AU154" s="241" t="s">
        <v>83</v>
      </c>
      <c r="AV154" s="13" t="s">
        <v>80</v>
      </c>
      <c r="AW154" s="13" t="s">
        <v>35</v>
      </c>
      <c r="AX154" s="13" t="s">
        <v>73</v>
      </c>
      <c r="AY154" s="241" t="s">
        <v>139</v>
      </c>
    </row>
    <row r="155" s="13" customFormat="1">
      <c r="A155" s="13"/>
      <c r="B155" s="231"/>
      <c r="C155" s="232"/>
      <c r="D155" s="233" t="s">
        <v>150</v>
      </c>
      <c r="E155" s="234" t="s">
        <v>19</v>
      </c>
      <c r="F155" s="235" t="s">
        <v>232</v>
      </c>
      <c r="G155" s="232"/>
      <c r="H155" s="234" t="s">
        <v>19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150</v>
      </c>
      <c r="AU155" s="241" t="s">
        <v>83</v>
      </c>
      <c r="AV155" s="13" t="s">
        <v>80</v>
      </c>
      <c r="AW155" s="13" t="s">
        <v>35</v>
      </c>
      <c r="AX155" s="13" t="s">
        <v>73</v>
      </c>
      <c r="AY155" s="241" t="s">
        <v>139</v>
      </c>
    </row>
    <row r="156" s="14" customFormat="1">
      <c r="A156" s="14"/>
      <c r="B156" s="242"/>
      <c r="C156" s="243"/>
      <c r="D156" s="233" t="s">
        <v>150</v>
      </c>
      <c r="E156" s="244" t="s">
        <v>19</v>
      </c>
      <c r="F156" s="245" t="s">
        <v>233</v>
      </c>
      <c r="G156" s="243"/>
      <c r="H156" s="246">
        <v>110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150</v>
      </c>
      <c r="AU156" s="252" t="s">
        <v>83</v>
      </c>
      <c r="AV156" s="14" t="s">
        <v>83</v>
      </c>
      <c r="AW156" s="14" t="s">
        <v>35</v>
      </c>
      <c r="AX156" s="14" t="s">
        <v>80</v>
      </c>
      <c r="AY156" s="252" t="s">
        <v>139</v>
      </c>
    </row>
    <row r="157" s="2" customFormat="1" ht="49.05" customHeight="1">
      <c r="A157" s="39"/>
      <c r="B157" s="40"/>
      <c r="C157" s="213" t="s">
        <v>234</v>
      </c>
      <c r="D157" s="213" t="s">
        <v>141</v>
      </c>
      <c r="E157" s="214" t="s">
        <v>235</v>
      </c>
      <c r="F157" s="215" t="s">
        <v>236</v>
      </c>
      <c r="G157" s="216" t="s">
        <v>175</v>
      </c>
      <c r="H157" s="217">
        <v>245</v>
      </c>
      <c r="I157" s="218"/>
      <c r="J157" s="219">
        <f>ROUND(I157*H157,2)</f>
        <v>0</v>
      </c>
      <c r="K157" s="215" t="s">
        <v>145</v>
      </c>
      <c r="L157" s="45"/>
      <c r="M157" s="220" t="s">
        <v>19</v>
      </c>
      <c r="N157" s="221" t="s">
        <v>46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146</v>
      </c>
      <c r="AT157" s="224" t="s">
        <v>141</v>
      </c>
      <c r="AU157" s="224" t="s">
        <v>83</v>
      </c>
      <c r="AY157" s="18" t="s">
        <v>139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146</v>
      </c>
      <c r="BK157" s="225">
        <f>ROUND(I157*H157,2)</f>
        <v>0</v>
      </c>
      <c r="BL157" s="18" t="s">
        <v>146</v>
      </c>
      <c r="BM157" s="224" t="s">
        <v>237</v>
      </c>
    </row>
    <row r="158" s="2" customFormat="1">
      <c r="A158" s="39"/>
      <c r="B158" s="40"/>
      <c r="C158" s="41"/>
      <c r="D158" s="226" t="s">
        <v>148</v>
      </c>
      <c r="E158" s="41"/>
      <c r="F158" s="227" t="s">
        <v>238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148</v>
      </c>
      <c r="AU158" s="18" t="s">
        <v>83</v>
      </c>
    </row>
    <row r="159" s="13" customFormat="1">
      <c r="A159" s="13"/>
      <c r="B159" s="231"/>
      <c r="C159" s="232"/>
      <c r="D159" s="233" t="s">
        <v>150</v>
      </c>
      <c r="E159" s="234" t="s">
        <v>19</v>
      </c>
      <c r="F159" s="235" t="s">
        <v>239</v>
      </c>
      <c r="G159" s="232"/>
      <c r="H159" s="234" t="s">
        <v>19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150</v>
      </c>
      <c r="AU159" s="241" t="s">
        <v>83</v>
      </c>
      <c r="AV159" s="13" t="s">
        <v>80</v>
      </c>
      <c r="AW159" s="13" t="s">
        <v>35</v>
      </c>
      <c r="AX159" s="13" t="s">
        <v>73</v>
      </c>
      <c r="AY159" s="241" t="s">
        <v>139</v>
      </c>
    </row>
    <row r="160" s="14" customFormat="1">
      <c r="A160" s="14"/>
      <c r="B160" s="242"/>
      <c r="C160" s="243"/>
      <c r="D160" s="233" t="s">
        <v>150</v>
      </c>
      <c r="E160" s="244" t="s">
        <v>19</v>
      </c>
      <c r="F160" s="245" t="s">
        <v>240</v>
      </c>
      <c r="G160" s="243"/>
      <c r="H160" s="246">
        <v>245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150</v>
      </c>
      <c r="AU160" s="252" t="s">
        <v>83</v>
      </c>
      <c r="AV160" s="14" t="s">
        <v>83</v>
      </c>
      <c r="AW160" s="14" t="s">
        <v>35</v>
      </c>
      <c r="AX160" s="14" t="s">
        <v>80</v>
      </c>
      <c r="AY160" s="252" t="s">
        <v>139</v>
      </c>
    </row>
    <row r="161" s="2" customFormat="1" ht="37.8" customHeight="1">
      <c r="A161" s="39"/>
      <c r="B161" s="40"/>
      <c r="C161" s="213" t="s">
        <v>241</v>
      </c>
      <c r="D161" s="213" t="s">
        <v>141</v>
      </c>
      <c r="E161" s="214" t="s">
        <v>242</v>
      </c>
      <c r="F161" s="215" t="s">
        <v>243</v>
      </c>
      <c r="G161" s="216" t="s">
        <v>144</v>
      </c>
      <c r="H161" s="217">
        <v>76.599999999999994</v>
      </c>
      <c r="I161" s="218"/>
      <c r="J161" s="219">
        <f>ROUND(I161*H161,2)</f>
        <v>0</v>
      </c>
      <c r="K161" s="215" t="s">
        <v>19</v>
      </c>
      <c r="L161" s="45"/>
      <c r="M161" s="220" t="s">
        <v>19</v>
      </c>
      <c r="N161" s="221" t="s">
        <v>46</v>
      </c>
      <c r="O161" s="85"/>
      <c r="P161" s="222">
        <f>O161*H161</f>
        <v>0</v>
      </c>
      <c r="Q161" s="222">
        <v>1.9967999999999999</v>
      </c>
      <c r="R161" s="222">
        <f>Q161*H161</f>
        <v>152.95487999999997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146</v>
      </c>
      <c r="AT161" s="224" t="s">
        <v>141</v>
      </c>
      <c r="AU161" s="224" t="s">
        <v>83</v>
      </c>
      <c r="AY161" s="18" t="s">
        <v>139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146</v>
      </c>
      <c r="BK161" s="225">
        <f>ROUND(I161*H161,2)</f>
        <v>0</v>
      </c>
      <c r="BL161" s="18" t="s">
        <v>146</v>
      </c>
      <c r="BM161" s="224" t="s">
        <v>244</v>
      </c>
    </row>
    <row r="162" s="13" customFormat="1">
      <c r="A162" s="13"/>
      <c r="B162" s="231"/>
      <c r="C162" s="232"/>
      <c r="D162" s="233" t="s">
        <v>150</v>
      </c>
      <c r="E162" s="234" t="s">
        <v>19</v>
      </c>
      <c r="F162" s="235" t="s">
        <v>245</v>
      </c>
      <c r="G162" s="232"/>
      <c r="H162" s="234" t="s">
        <v>19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150</v>
      </c>
      <c r="AU162" s="241" t="s">
        <v>83</v>
      </c>
      <c r="AV162" s="13" t="s">
        <v>80</v>
      </c>
      <c r="AW162" s="13" t="s">
        <v>35</v>
      </c>
      <c r="AX162" s="13" t="s">
        <v>73</v>
      </c>
      <c r="AY162" s="241" t="s">
        <v>139</v>
      </c>
    </row>
    <row r="163" s="13" customFormat="1">
      <c r="A163" s="13"/>
      <c r="B163" s="231"/>
      <c r="C163" s="232"/>
      <c r="D163" s="233" t="s">
        <v>150</v>
      </c>
      <c r="E163" s="234" t="s">
        <v>19</v>
      </c>
      <c r="F163" s="235" t="s">
        <v>246</v>
      </c>
      <c r="G163" s="232"/>
      <c r="H163" s="234" t="s">
        <v>19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150</v>
      </c>
      <c r="AU163" s="241" t="s">
        <v>83</v>
      </c>
      <c r="AV163" s="13" t="s">
        <v>80</v>
      </c>
      <c r="AW163" s="13" t="s">
        <v>35</v>
      </c>
      <c r="AX163" s="13" t="s">
        <v>73</v>
      </c>
      <c r="AY163" s="241" t="s">
        <v>139</v>
      </c>
    </row>
    <row r="164" s="13" customFormat="1">
      <c r="A164" s="13"/>
      <c r="B164" s="231"/>
      <c r="C164" s="232"/>
      <c r="D164" s="233" t="s">
        <v>150</v>
      </c>
      <c r="E164" s="234" t="s">
        <v>19</v>
      </c>
      <c r="F164" s="235" t="s">
        <v>247</v>
      </c>
      <c r="G164" s="232"/>
      <c r="H164" s="234" t="s">
        <v>19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150</v>
      </c>
      <c r="AU164" s="241" t="s">
        <v>83</v>
      </c>
      <c r="AV164" s="13" t="s">
        <v>80</v>
      </c>
      <c r="AW164" s="13" t="s">
        <v>35</v>
      </c>
      <c r="AX164" s="13" t="s">
        <v>73</v>
      </c>
      <c r="AY164" s="241" t="s">
        <v>139</v>
      </c>
    </row>
    <row r="165" s="14" customFormat="1">
      <c r="A165" s="14"/>
      <c r="B165" s="242"/>
      <c r="C165" s="243"/>
      <c r="D165" s="233" t="s">
        <v>150</v>
      </c>
      <c r="E165" s="244" t="s">
        <v>19</v>
      </c>
      <c r="F165" s="245" t="s">
        <v>248</v>
      </c>
      <c r="G165" s="243"/>
      <c r="H165" s="246">
        <v>75.599999999999994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150</v>
      </c>
      <c r="AU165" s="252" t="s">
        <v>83</v>
      </c>
      <c r="AV165" s="14" t="s">
        <v>83</v>
      </c>
      <c r="AW165" s="14" t="s">
        <v>35</v>
      </c>
      <c r="AX165" s="14" t="s">
        <v>73</v>
      </c>
      <c r="AY165" s="252" t="s">
        <v>139</v>
      </c>
    </row>
    <row r="166" s="13" customFormat="1">
      <c r="A166" s="13"/>
      <c r="B166" s="231"/>
      <c r="C166" s="232"/>
      <c r="D166" s="233" t="s">
        <v>150</v>
      </c>
      <c r="E166" s="234" t="s">
        <v>19</v>
      </c>
      <c r="F166" s="235" t="s">
        <v>249</v>
      </c>
      <c r="G166" s="232"/>
      <c r="H166" s="234" t="s">
        <v>19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150</v>
      </c>
      <c r="AU166" s="241" t="s">
        <v>83</v>
      </c>
      <c r="AV166" s="13" t="s">
        <v>80</v>
      </c>
      <c r="AW166" s="13" t="s">
        <v>35</v>
      </c>
      <c r="AX166" s="13" t="s">
        <v>73</v>
      </c>
      <c r="AY166" s="241" t="s">
        <v>139</v>
      </c>
    </row>
    <row r="167" s="14" customFormat="1">
      <c r="A167" s="14"/>
      <c r="B167" s="242"/>
      <c r="C167" s="243"/>
      <c r="D167" s="233" t="s">
        <v>150</v>
      </c>
      <c r="E167" s="244" t="s">
        <v>19</v>
      </c>
      <c r="F167" s="245" t="s">
        <v>250</v>
      </c>
      <c r="G167" s="243"/>
      <c r="H167" s="246">
        <v>1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150</v>
      </c>
      <c r="AU167" s="252" t="s">
        <v>83</v>
      </c>
      <c r="AV167" s="14" t="s">
        <v>83</v>
      </c>
      <c r="AW167" s="14" t="s">
        <v>35</v>
      </c>
      <c r="AX167" s="14" t="s">
        <v>73</v>
      </c>
      <c r="AY167" s="252" t="s">
        <v>139</v>
      </c>
    </row>
    <row r="168" s="15" customFormat="1">
      <c r="A168" s="15"/>
      <c r="B168" s="253"/>
      <c r="C168" s="254"/>
      <c r="D168" s="233" t="s">
        <v>150</v>
      </c>
      <c r="E168" s="255" t="s">
        <v>19</v>
      </c>
      <c r="F168" s="256" t="s">
        <v>183</v>
      </c>
      <c r="G168" s="254"/>
      <c r="H168" s="257">
        <v>76.599999999999994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3" t="s">
        <v>150</v>
      </c>
      <c r="AU168" s="263" t="s">
        <v>83</v>
      </c>
      <c r="AV168" s="15" t="s">
        <v>146</v>
      </c>
      <c r="AW168" s="15" t="s">
        <v>35</v>
      </c>
      <c r="AX168" s="15" t="s">
        <v>80</v>
      </c>
      <c r="AY168" s="263" t="s">
        <v>139</v>
      </c>
    </row>
    <row r="169" s="2" customFormat="1" ht="37.8" customHeight="1">
      <c r="A169" s="39"/>
      <c r="B169" s="40"/>
      <c r="C169" s="213" t="s">
        <v>251</v>
      </c>
      <c r="D169" s="213" t="s">
        <v>141</v>
      </c>
      <c r="E169" s="214" t="s">
        <v>252</v>
      </c>
      <c r="F169" s="215" t="s">
        <v>253</v>
      </c>
      <c r="G169" s="216" t="s">
        <v>144</v>
      </c>
      <c r="H169" s="217">
        <v>18.899999999999999</v>
      </c>
      <c r="I169" s="218"/>
      <c r="J169" s="219">
        <f>ROUND(I169*H169,2)</f>
        <v>0</v>
      </c>
      <c r="K169" s="215" t="s">
        <v>19</v>
      </c>
      <c r="L169" s="45"/>
      <c r="M169" s="220" t="s">
        <v>19</v>
      </c>
      <c r="N169" s="221" t="s">
        <v>46</v>
      </c>
      <c r="O169" s="85"/>
      <c r="P169" s="222">
        <f>O169*H169</f>
        <v>0</v>
      </c>
      <c r="Q169" s="222">
        <v>1.9967999999999999</v>
      </c>
      <c r="R169" s="222">
        <f>Q169*H169</f>
        <v>37.739519999999999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146</v>
      </c>
      <c r="AT169" s="224" t="s">
        <v>141</v>
      </c>
      <c r="AU169" s="224" t="s">
        <v>83</v>
      </c>
      <c r="AY169" s="18" t="s">
        <v>139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146</v>
      </c>
      <c r="BK169" s="225">
        <f>ROUND(I169*H169,2)</f>
        <v>0</v>
      </c>
      <c r="BL169" s="18" t="s">
        <v>146</v>
      </c>
      <c r="BM169" s="224" t="s">
        <v>254</v>
      </c>
    </row>
    <row r="170" s="13" customFormat="1">
      <c r="A170" s="13"/>
      <c r="B170" s="231"/>
      <c r="C170" s="232"/>
      <c r="D170" s="233" t="s">
        <v>150</v>
      </c>
      <c r="E170" s="234" t="s">
        <v>19</v>
      </c>
      <c r="F170" s="235" t="s">
        <v>245</v>
      </c>
      <c r="G170" s="232"/>
      <c r="H170" s="234" t="s">
        <v>19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150</v>
      </c>
      <c r="AU170" s="241" t="s">
        <v>83</v>
      </c>
      <c r="AV170" s="13" t="s">
        <v>80</v>
      </c>
      <c r="AW170" s="13" t="s">
        <v>35</v>
      </c>
      <c r="AX170" s="13" t="s">
        <v>73</v>
      </c>
      <c r="AY170" s="241" t="s">
        <v>139</v>
      </c>
    </row>
    <row r="171" s="13" customFormat="1">
      <c r="A171" s="13"/>
      <c r="B171" s="231"/>
      <c r="C171" s="232"/>
      <c r="D171" s="233" t="s">
        <v>150</v>
      </c>
      <c r="E171" s="234" t="s">
        <v>19</v>
      </c>
      <c r="F171" s="235" t="s">
        <v>255</v>
      </c>
      <c r="G171" s="232"/>
      <c r="H171" s="234" t="s">
        <v>19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150</v>
      </c>
      <c r="AU171" s="241" t="s">
        <v>83</v>
      </c>
      <c r="AV171" s="13" t="s">
        <v>80</v>
      </c>
      <c r="AW171" s="13" t="s">
        <v>35</v>
      </c>
      <c r="AX171" s="13" t="s">
        <v>73</v>
      </c>
      <c r="AY171" s="241" t="s">
        <v>139</v>
      </c>
    </row>
    <row r="172" s="14" customFormat="1">
      <c r="A172" s="14"/>
      <c r="B172" s="242"/>
      <c r="C172" s="243"/>
      <c r="D172" s="233" t="s">
        <v>150</v>
      </c>
      <c r="E172" s="244" t="s">
        <v>19</v>
      </c>
      <c r="F172" s="245" t="s">
        <v>256</v>
      </c>
      <c r="G172" s="243"/>
      <c r="H172" s="246">
        <v>18.899999999999999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150</v>
      </c>
      <c r="AU172" s="252" t="s">
        <v>83</v>
      </c>
      <c r="AV172" s="14" t="s">
        <v>83</v>
      </c>
      <c r="AW172" s="14" t="s">
        <v>35</v>
      </c>
      <c r="AX172" s="14" t="s">
        <v>80</v>
      </c>
      <c r="AY172" s="252" t="s">
        <v>139</v>
      </c>
    </row>
    <row r="173" s="2" customFormat="1" ht="24.15" customHeight="1">
      <c r="A173" s="39"/>
      <c r="B173" s="40"/>
      <c r="C173" s="213" t="s">
        <v>257</v>
      </c>
      <c r="D173" s="213" t="s">
        <v>141</v>
      </c>
      <c r="E173" s="214" t="s">
        <v>258</v>
      </c>
      <c r="F173" s="215" t="s">
        <v>259</v>
      </c>
      <c r="G173" s="216" t="s">
        <v>175</v>
      </c>
      <c r="H173" s="217">
        <v>94.5</v>
      </c>
      <c r="I173" s="218"/>
      <c r="J173" s="219">
        <f>ROUND(I173*H173,2)</f>
        <v>0</v>
      </c>
      <c r="K173" s="215" t="s">
        <v>145</v>
      </c>
      <c r="L173" s="45"/>
      <c r="M173" s="220" t="s">
        <v>19</v>
      </c>
      <c r="N173" s="221" t="s">
        <v>46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146</v>
      </c>
      <c r="AT173" s="224" t="s">
        <v>141</v>
      </c>
      <c r="AU173" s="224" t="s">
        <v>83</v>
      </c>
      <c r="AY173" s="18" t="s">
        <v>139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146</v>
      </c>
      <c r="BK173" s="225">
        <f>ROUND(I173*H173,2)</f>
        <v>0</v>
      </c>
      <c r="BL173" s="18" t="s">
        <v>146</v>
      </c>
      <c r="BM173" s="224" t="s">
        <v>260</v>
      </c>
    </row>
    <row r="174" s="2" customFormat="1">
      <c r="A174" s="39"/>
      <c r="B174" s="40"/>
      <c r="C174" s="41"/>
      <c r="D174" s="226" t="s">
        <v>148</v>
      </c>
      <c r="E174" s="41"/>
      <c r="F174" s="227" t="s">
        <v>261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148</v>
      </c>
      <c r="AU174" s="18" t="s">
        <v>83</v>
      </c>
    </row>
    <row r="175" s="13" customFormat="1">
      <c r="A175" s="13"/>
      <c r="B175" s="231"/>
      <c r="C175" s="232"/>
      <c r="D175" s="233" t="s">
        <v>150</v>
      </c>
      <c r="E175" s="234" t="s">
        <v>19</v>
      </c>
      <c r="F175" s="235" t="s">
        <v>262</v>
      </c>
      <c r="G175" s="232"/>
      <c r="H175" s="234" t="s">
        <v>19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150</v>
      </c>
      <c r="AU175" s="241" t="s">
        <v>83</v>
      </c>
      <c r="AV175" s="13" t="s">
        <v>80</v>
      </c>
      <c r="AW175" s="13" t="s">
        <v>35</v>
      </c>
      <c r="AX175" s="13" t="s">
        <v>73</v>
      </c>
      <c r="AY175" s="241" t="s">
        <v>139</v>
      </c>
    </row>
    <row r="176" s="14" customFormat="1">
      <c r="A176" s="14"/>
      <c r="B176" s="242"/>
      <c r="C176" s="243"/>
      <c r="D176" s="233" t="s">
        <v>150</v>
      </c>
      <c r="E176" s="244" t="s">
        <v>19</v>
      </c>
      <c r="F176" s="245" t="s">
        <v>263</v>
      </c>
      <c r="G176" s="243"/>
      <c r="H176" s="246">
        <v>94.5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150</v>
      </c>
      <c r="AU176" s="252" t="s">
        <v>83</v>
      </c>
      <c r="AV176" s="14" t="s">
        <v>83</v>
      </c>
      <c r="AW176" s="14" t="s">
        <v>35</v>
      </c>
      <c r="AX176" s="14" t="s">
        <v>80</v>
      </c>
      <c r="AY176" s="252" t="s">
        <v>139</v>
      </c>
    </row>
    <row r="177" s="12" customFormat="1" ht="20.88" customHeight="1">
      <c r="A177" s="12"/>
      <c r="B177" s="197"/>
      <c r="C177" s="198"/>
      <c r="D177" s="199" t="s">
        <v>72</v>
      </c>
      <c r="E177" s="211" t="s">
        <v>184</v>
      </c>
      <c r="F177" s="211" t="s">
        <v>264</v>
      </c>
      <c r="G177" s="198"/>
      <c r="H177" s="198"/>
      <c r="I177" s="201"/>
      <c r="J177" s="212">
        <f>BK177</f>
        <v>0</v>
      </c>
      <c r="K177" s="198"/>
      <c r="L177" s="203"/>
      <c r="M177" s="204"/>
      <c r="N177" s="205"/>
      <c r="O177" s="205"/>
      <c r="P177" s="206">
        <f>SUM(P178:P182)</f>
        <v>0</v>
      </c>
      <c r="Q177" s="205"/>
      <c r="R177" s="206">
        <f>SUM(R178:R182)</f>
        <v>8.2378799999999988</v>
      </c>
      <c r="S177" s="205"/>
      <c r="T177" s="207">
        <f>SUM(T178:T182)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8" t="s">
        <v>80</v>
      </c>
      <c r="AT177" s="209" t="s">
        <v>72</v>
      </c>
      <c r="AU177" s="209" t="s">
        <v>83</v>
      </c>
      <c r="AY177" s="208" t="s">
        <v>139</v>
      </c>
      <c r="BK177" s="210">
        <f>SUM(BK178:BK182)</f>
        <v>0</v>
      </c>
    </row>
    <row r="178" s="2" customFormat="1" ht="44.25" customHeight="1">
      <c r="A178" s="39"/>
      <c r="B178" s="40"/>
      <c r="C178" s="213" t="s">
        <v>265</v>
      </c>
      <c r="D178" s="213" t="s">
        <v>141</v>
      </c>
      <c r="E178" s="214" t="s">
        <v>266</v>
      </c>
      <c r="F178" s="215" t="s">
        <v>267</v>
      </c>
      <c r="G178" s="216" t="s">
        <v>175</v>
      </c>
      <c r="H178" s="217">
        <v>63</v>
      </c>
      <c r="I178" s="218"/>
      <c r="J178" s="219">
        <f>ROUND(I178*H178,2)</f>
        <v>0</v>
      </c>
      <c r="K178" s="215" t="s">
        <v>145</v>
      </c>
      <c r="L178" s="45"/>
      <c r="M178" s="220" t="s">
        <v>19</v>
      </c>
      <c r="N178" s="221" t="s">
        <v>46</v>
      </c>
      <c r="O178" s="85"/>
      <c r="P178" s="222">
        <f>O178*H178</f>
        <v>0</v>
      </c>
      <c r="Q178" s="222">
        <v>0.13075999999999999</v>
      </c>
      <c r="R178" s="222">
        <f>Q178*H178</f>
        <v>8.2378799999999988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146</v>
      </c>
      <c r="AT178" s="224" t="s">
        <v>141</v>
      </c>
      <c r="AU178" s="224" t="s">
        <v>160</v>
      </c>
      <c r="AY178" s="18" t="s">
        <v>139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146</v>
      </c>
      <c r="BK178" s="225">
        <f>ROUND(I178*H178,2)</f>
        <v>0</v>
      </c>
      <c r="BL178" s="18" t="s">
        <v>146</v>
      </c>
      <c r="BM178" s="224" t="s">
        <v>268</v>
      </c>
    </row>
    <row r="179" s="2" customFormat="1">
      <c r="A179" s="39"/>
      <c r="B179" s="40"/>
      <c r="C179" s="41"/>
      <c r="D179" s="226" t="s">
        <v>148</v>
      </c>
      <c r="E179" s="41"/>
      <c r="F179" s="227" t="s">
        <v>269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148</v>
      </c>
      <c r="AU179" s="18" t="s">
        <v>160</v>
      </c>
    </row>
    <row r="180" s="13" customFormat="1">
      <c r="A180" s="13"/>
      <c r="B180" s="231"/>
      <c r="C180" s="232"/>
      <c r="D180" s="233" t="s">
        <v>150</v>
      </c>
      <c r="E180" s="234" t="s">
        <v>19</v>
      </c>
      <c r="F180" s="235" t="s">
        <v>270</v>
      </c>
      <c r="G180" s="232"/>
      <c r="H180" s="234" t="s">
        <v>19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150</v>
      </c>
      <c r="AU180" s="241" t="s">
        <v>160</v>
      </c>
      <c r="AV180" s="13" t="s">
        <v>80</v>
      </c>
      <c r="AW180" s="13" t="s">
        <v>35</v>
      </c>
      <c r="AX180" s="13" t="s">
        <v>73</v>
      </c>
      <c r="AY180" s="241" t="s">
        <v>139</v>
      </c>
    </row>
    <row r="181" s="13" customFormat="1">
      <c r="A181" s="13"/>
      <c r="B181" s="231"/>
      <c r="C181" s="232"/>
      <c r="D181" s="233" t="s">
        <v>150</v>
      </c>
      <c r="E181" s="234" t="s">
        <v>19</v>
      </c>
      <c r="F181" s="235" t="s">
        <v>271</v>
      </c>
      <c r="G181" s="232"/>
      <c r="H181" s="234" t="s">
        <v>19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150</v>
      </c>
      <c r="AU181" s="241" t="s">
        <v>160</v>
      </c>
      <c r="AV181" s="13" t="s">
        <v>80</v>
      </c>
      <c r="AW181" s="13" t="s">
        <v>35</v>
      </c>
      <c r="AX181" s="13" t="s">
        <v>73</v>
      </c>
      <c r="AY181" s="241" t="s">
        <v>139</v>
      </c>
    </row>
    <row r="182" s="14" customFormat="1">
      <c r="A182" s="14"/>
      <c r="B182" s="242"/>
      <c r="C182" s="243"/>
      <c r="D182" s="233" t="s">
        <v>150</v>
      </c>
      <c r="E182" s="244" t="s">
        <v>19</v>
      </c>
      <c r="F182" s="245" t="s">
        <v>272</v>
      </c>
      <c r="G182" s="243"/>
      <c r="H182" s="246">
        <v>63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150</v>
      </c>
      <c r="AU182" s="252" t="s">
        <v>160</v>
      </c>
      <c r="AV182" s="14" t="s">
        <v>83</v>
      </c>
      <c r="AW182" s="14" t="s">
        <v>35</v>
      </c>
      <c r="AX182" s="14" t="s">
        <v>80</v>
      </c>
      <c r="AY182" s="252" t="s">
        <v>139</v>
      </c>
    </row>
    <row r="183" s="12" customFormat="1" ht="20.88" customHeight="1">
      <c r="A183" s="12"/>
      <c r="B183" s="197"/>
      <c r="C183" s="198"/>
      <c r="D183" s="199" t="s">
        <v>72</v>
      </c>
      <c r="E183" s="211" t="s">
        <v>206</v>
      </c>
      <c r="F183" s="211" t="s">
        <v>273</v>
      </c>
      <c r="G183" s="198"/>
      <c r="H183" s="198"/>
      <c r="I183" s="201"/>
      <c r="J183" s="212">
        <f>BK183</f>
        <v>0</v>
      </c>
      <c r="K183" s="198"/>
      <c r="L183" s="203"/>
      <c r="M183" s="204"/>
      <c r="N183" s="205"/>
      <c r="O183" s="205"/>
      <c r="P183" s="206">
        <f>P184+SUM(P185:P189)+P191</f>
        <v>0</v>
      </c>
      <c r="Q183" s="205"/>
      <c r="R183" s="206">
        <f>R184+SUM(R185:R189)+R191</f>
        <v>0</v>
      </c>
      <c r="S183" s="205"/>
      <c r="T183" s="207">
        <f>T184+SUM(T185:T189)+T191</f>
        <v>1.4490000000000001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8" t="s">
        <v>80</v>
      </c>
      <c r="AT183" s="209" t="s">
        <v>72</v>
      </c>
      <c r="AU183" s="209" t="s">
        <v>83</v>
      </c>
      <c r="AY183" s="208" t="s">
        <v>139</v>
      </c>
      <c r="BK183" s="210">
        <f>BK184+SUM(BK185:BK189)+BK191</f>
        <v>0</v>
      </c>
    </row>
    <row r="184" s="2" customFormat="1" ht="76.35" customHeight="1">
      <c r="A184" s="39"/>
      <c r="B184" s="40"/>
      <c r="C184" s="213" t="s">
        <v>274</v>
      </c>
      <c r="D184" s="213" t="s">
        <v>141</v>
      </c>
      <c r="E184" s="214" t="s">
        <v>275</v>
      </c>
      <c r="F184" s="215" t="s">
        <v>276</v>
      </c>
      <c r="G184" s="216" t="s">
        <v>175</v>
      </c>
      <c r="H184" s="217">
        <v>63</v>
      </c>
      <c r="I184" s="218"/>
      <c r="J184" s="219">
        <f>ROUND(I184*H184,2)</f>
        <v>0</v>
      </c>
      <c r="K184" s="215" t="s">
        <v>145</v>
      </c>
      <c r="L184" s="45"/>
      <c r="M184" s="220" t="s">
        <v>19</v>
      </c>
      <c r="N184" s="221" t="s">
        <v>46</v>
      </c>
      <c r="O184" s="85"/>
      <c r="P184" s="222">
        <f>O184*H184</f>
        <v>0</v>
      </c>
      <c r="Q184" s="222">
        <v>0</v>
      </c>
      <c r="R184" s="222">
        <f>Q184*H184</f>
        <v>0</v>
      </c>
      <c r="S184" s="222">
        <v>0.023</v>
      </c>
      <c r="T184" s="223">
        <f>S184*H184</f>
        <v>1.4490000000000001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146</v>
      </c>
      <c r="AT184" s="224" t="s">
        <v>141</v>
      </c>
      <c r="AU184" s="224" t="s">
        <v>160</v>
      </c>
      <c r="AY184" s="18" t="s">
        <v>139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146</v>
      </c>
      <c r="BK184" s="225">
        <f>ROUND(I184*H184,2)</f>
        <v>0</v>
      </c>
      <c r="BL184" s="18" t="s">
        <v>146</v>
      </c>
      <c r="BM184" s="224" t="s">
        <v>277</v>
      </c>
    </row>
    <row r="185" s="2" customFormat="1">
      <c r="A185" s="39"/>
      <c r="B185" s="40"/>
      <c r="C185" s="41"/>
      <c r="D185" s="226" t="s">
        <v>148</v>
      </c>
      <c r="E185" s="41"/>
      <c r="F185" s="227" t="s">
        <v>278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148</v>
      </c>
      <c r="AU185" s="18" t="s">
        <v>160</v>
      </c>
    </row>
    <row r="186" s="13" customFormat="1">
      <c r="A186" s="13"/>
      <c r="B186" s="231"/>
      <c r="C186" s="232"/>
      <c r="D186" s="233" t="s">
        <v>150</v>
      </c>
      <c r="E186" s="234" t="s">
        <v>19</v>
      </c>
      <c r="F186" s="235" t="s">
        <v>270</v>
      </c>
      <c r="G186" s="232"/>
      <c r="H186" s="234" t="s">
        <v>19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150</v>
      </c>
      <c r="AU186" s="241" t="s">
        <v>160</v>
      </c>
      <c r="AV186" s="13" t="s">
        <v>80</v>
      </c>
      <c r="AW186" s="13" t="s">
        <v>35</v>
      </c>
      <c r="AX186" s="13" t="s">
        <v>73</v>
      </c>
      <c r="AY186" s="241" t="s">
        <v>139</v>
      </c>
    </row>
    <row r="187" s="13" customFormat="1">
      <c r="A187" s="13"/>
      <c r="B187" s="231"/>
      <c r="C187" s="232"/>
      <c r="D187" s="233" t="s">
        <v>150</v>
      </c>
      <c r="E187" s="234" t="s">
        <v>19</v>
      </c>
      <c r="F187" s="235" t="s">
        <v>271</v>
      </c>
      <c r="G187" s="232"/>
      <c r="H187" s="234" t="s">
        <v>19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150</v>
      </c>
      <c r="AU187" s="241" t="s">
        <v>160</v>
      </c>
      <c r="AV187" s="13" t="s">
        <v>80</v>
      </c>
      <c r="AW187" s="13" t="s">
        <v>35</v>
      </c>
      <c r="AX187" s="13" t="s">
        <v>73</v>
      </c>
      <c r="AY187" s="241" t="s">
        <v>139</v>
      </c>
    </row>
    <row r="188" s="14" customFormat="1">
      <c r="A188" s="14"/>
      <c r="B188" s="242"/>
      <c r="C188" s="243"/>
      <c r="D188" s="233" t="s">
        <v>150</v>
      </c>
      <c r="E188" s="244" t="s">
        <v>19</v>
      </c>
      <c r="F188" s="245" t="s">
        <v>272</v>
      </c>
      <c r="G188" s="243"/>
      <c r="H188" s="246">
        <v>63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150</v>
      </c>
      <c r="AU188" s="252" t="s">
        <v>160</v>
      </c>
      <c r="AV188" s="14" t="s">
        <v>83</v>
      </c>
      <c r="AW188" s="14" t="s">
        <v>35</v>
      </c>
      <c r="AX188" s="14" t="s">
        <v>80</v>
      </c>
      <c r="AY188" s="252" t="s">
        <v>139</v>
      </c>
    </row>
    <row r="189" s="16" customFormat="1" ht="20.88" customHeight="1">
      <c r="A189" s="16"/>
      <c r="B189" s="274"/>
      <c r="C189" s="275"/>
      <c r="D189" s="276" t="s">
        <v>72</v>
      </c>
      <c r="E189" s="276" t="s">
        <v>279</v>
      </c>
      <c r="F189" s="276" t="s">
        <v>280</v>
      </c>
      <c r="G189" s="275"/>
      <c r="H189" s="275"/>
      <c r="I189" s="277"/>
      <c r="J189" s="278">
        <f>BK189</f>
        <v>0</v>
      </c>
      <c r="K189" s="275"/>
      <c r="L189" s="279"/>
      <c r="M189" s="280"/>
      <c r="N189" s="281"/>
      <c r="O189" s="281"/>
      <c r="P189" s="282">
        <f>P190</f>
        <v>0</v>
      </c>
      <c r="Q189" s="281"/>
      <c r="R189" s="282">
        <f>R190</f>
        <v>0</v>
      </c>
      <c r="S189" s="281"/>
      <c r="T189" s="283">
        <f>T190</f>
        <v>0</v>
      </c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R189" s="284" t="s">
        <v>80</v>
      </c>
      <c r="AT189" s="285" t="s">
        <v>72</v>
      </c>
      <c r="AU189" s="285" t="s">
        <v>160</v>
      </c>
      <c r="AY189" s="284" t="s">
        <v>139</v>
      </c>
      <c r="BK189" s="286">
        <f>BK190</f>
        <v>0</v>
      </c>
    </row>
    <row r="190" s="2" customFormat="1" ht="37.8" customHeight="1">
      <c r="A190" s="39"/>
      <c r="B190" s="40"/>
      <c r="C190" s="213" t="s">
        <v>281</v>
      </c>
      <c r="D190" s="213" t="s">
        <v>141</v>
      </c>
      <c r="E190" s="214" t="s">
        <v>282</v>
      </c>
      <c r="F190" s="215" t="s">
        <v>283</v>
      </c>
      <c r="G190" s="216" t="s">
        <v>284</v>
      </c>
      <c r="H190" s="217">
        <v>1.4490000000000001</v>
      </c>
      <c r="I190" s="218"/>
      <c r="J190" s="219">
        <f>ROUND(I190*H190,2)</f>
        <v>0</v>
      </c>
      <c r="K190" s="215" t="s">
        <v>19</v>
      </c>
      <c r="L190" s="45"/>
      <c r="M190" s="220" t="s">
        <v>19</v>
      </c>
      <c r="N190" s="221" t="s">
        <v>46</v>
      </c>
      <c r="O190" s="85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146</v>
      </c>
      <c r="AT190" s="224" t="s">
        <v>141</v>
      </c>
      <c r="AU190" s="224" t="s">
        <v>146</v>
      </c>
      <c r="AY190" s="18" t="s">
        <v>139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146</v>
      </c>
      <c r="BK190" s="225">
        <f>ROUND(I190*H190,2)</f>
        <v>0</v>
      </c>
      <c r="BL190" s="18" t="s">
        <v>146</v>
      </c>
      <c r="BM190" s="224" t="s">
        <v>285</v>
      </c>
    </row>
    <row r="191" s="16" customFormat="1" ht="20.88" customHeight="1">
      <c r="A191" s="16"/>
      <c r="B191" s="274"/>
      <c r="C191" s="275"/>
      <c r="D191" s="276" t="s">
        <v>72</v>
      </c>
      <c r="E191" s="276" t="s">
        <v>286</v>
      </c>
      <c r="F191" s="276" t="s">
        <v>287</v>
      </c>
      <c r="G191" s="275"/>
      <c r="H191" s="275"/>
      <c r="I191" s="277"/>
      <c r="J191" s="278">
        <f>BK191</f>
        <v>0</v>
      </c>
      <c r="K191" s="275"/>
      <c r="L191" s="279"/>
      <c r="M191" s="280"/>
      <c r="N191" s="281"/>
      <c r="O191" s="281"/>
      <c r="P191" s="282">
        <f>SUM(P192:P193)</f>
        <v>0</v>
      </c>
      <c r="Q191" s="281"/>
      <c r="R191" s="282">
        <f>SUM(R192:R193)</f>
        <v>0</v>
      </c>
      <c r="S191" s="281"/>
      <c r="T191" s="283">
        <f>SUM(T192:T193)</f>
        <v>0</v>
      </c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R191" s="284" t="s">
        <v>80</v>
      </c>
      <c r="AT191" s="285" t="s">
        <v>72</v>
      </c>
      <c r="AU191" s="285" t="s">
        <v>160</v>
      </c>
      <c r="AY191" s="284" t="s">
        <v>139</v>
      </c>
      <c r="BK191" s="286">
        <f>SUM(BK192:BK193)</f>
        <v>0</v>
      </c>
    </row>
    <row r="192" s="2" customFormat="1" ht="33" customHeight="1">
      <c r="A192" s="39"/>
      <c r="B192" s="40"/>
      <c r="C192" s="213" t="s">
        <v>288</v>
      </c>
      <c r="D192" s="213" t="s">
        <v>141</v>
      </c>
      <c r="E192" s="214" t="s">
        <v>289</v>
      </c>
      <c r="F192" s="215" t="s">
        <v>290</v>
      </c>
      <c r="G192" s="216" t="s">
        <v>284</v>
      </c>
      <c r="H192" s="217">
        <v>433.77300000000002</v>
      </c>
      <c r="I192" s="218"/>
      <c r="J192" s="219">
        <f>ROUND(I192*H192,2)</f>
        <v>0</v>
      </c>
      <c r="K192" s="215" t="s">
        <v>145</v>
      </c>
      <c r="L192" s="45"/>
      <c r="M192" s="220" t="s">
        <v>19</v>
      </c>
      <c r="N192" s="221" t="s">
        <v>46</v>
      </c>
      <c r="O192" s="85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146</v>
      </c>
      <c r="AT192" s="224" t="s">
        <v>141</v>
      </c>
      <c r="AU192" s="224" t="s">
        <v>146</v>
      </c>
      <c r="AY192" s="18" t="s">
        <v>139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146</v>
      </c>
      <c r="BK192" s="225">
        <f>ROUND(I192*H192,2)</f>
        <v>0</v>
      </c>
      <c r="BL192" s="18" t="s">
        <v>146</v>
      </c>
      <c r="BM192" s="224" t="s">
        <v>291</v>
      </c>
    </row>
    <row r="193" s="2" customFormat="1">
      <c r="A193" s="39"/>
      <c r="B193" s="40"/>
      <c r="C193" s="41"/>
      <c r="D193" s="226" t="s">
        <v>148</v>
      </c>
      <c r="E193" s="41"/>
      <c r="F193" s="227" t="s">
        <v>292</v>
      </c>
      <c r="G193" s="41"/>
      <c r="H193" s="41"/>
      <c r="I193" s="228"/>
      <c r="J193" s="41"/>
      <c r="K193" s="41"/>
      <c r="L193" s="45"/>
      <c r="M193" s="287"/>
      <c r="N193" s="288"/>
      <c r="O193" s="289"/>
      <c r="P193" s="289"/>
      <c r="Q193" s="289"/>
      <c r="R193" s="289"/>
      <c r="S193" s="289"/>
      <c r="T193" s="290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148</v>
      </c>
      <c r="AU193" s="18" t="s">
        <v>146</v>
      </c>
    </row>
    <row r="194" s="2" customFormat="1" ht="6.96" customHeight="1">
      <c r="A194" s="39"/>
      <c r="B194" s="60"/>
      <c r="C194" s="61"/>
      <c r="D194" s="61"/>
      <c r="E194" s="61"/>
      <c r="F194" s="61"/>
      <c r="G194" s="61"/>
      <c r="H194" s="61"/>
      <c r="I194" s="61"/>
      <c r="J194" s="61"/>
      <c r="K194" s="61"/>
      <c r="L194" s="45"/>
      <c r="M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</row>
  </sheetData>
  <sheetProtection sheet="1" autoFilter="0" formatColumns="0" formatRows="0" objects="1" scenarios="1" spinCount="100000" saltValue="/72SToG3FaqUXHFimICyIMknVB1QQBEkMgPcPcA2KLXKxBS+8reP9iF9RYXxl/4D6zrkWMcwLXYpEvWTSw3iRA==" hashValue="ZlO4cg+togA+E9hHSCJ7G28Hhnb/wz+vzWduhNmwMXDRpLR2G71MXKuTqX75fLsbso9FwaXcFgGwM535peRE7w==" algorithmName="SHA-512" password="CC35"/>
  <autoFilter ref="C91:K1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5_01/114203104"/>
    <hyperlink ref="F101" r:id="rId2" display="https://podminky.urs.cz/item/CS_URS_2025_01/129253101"/>
    <hyperlink ref="F105" r:id="rId3" display="https://podminky.urs.cz/item/CS_URS_2025_01/162251122"/>
    <hyperlink ref="F113" r:id="rId4" display="https://podminky.urs.cz/item/CS_URS_2025_01/181111111"/>
    <hyperlink ref="F121" r:id="rId5" display="https://podminky.urs.cz/item/CS_URS_2025_01/181111113"/>
    <hyperlink ref="F126" r:id="rId6" display="https://podminky.urs.cz/item/CS_URS_2025_01/181411121"/>
    <hyperlink ref="F138" r:id="rId7" display="https://podminky.urs.cz/item/CS_URS_2025_01/181411123"/>
    <hyperlink ref="F147" r:id="rId8" display="https://podminky.urs.cz/item/CS_URS_2025_01/184818241"/>
    <hyperlink ref="F153" r:id="rId9" display="https://podminky.urs.cz/item/CS_URS_2025_01/462511370"/>
    <hyperlink ref="F158" r:id="rId10" display="https://podminky.urs.cz/item/CS_URS_2025_01/462519003"/>
    <hyperlink ref="F174" r:id="rId11" display="https://podminky.urs.cz/item/CS_URS_2025_01/463212191"/>
    <hyperlink ref="F179" r:id="rId12" display="https://podminky.urs.cz/item/CS_URS_2025_01/628635552"/>
    <hyperlink ref="F185" r:id="rId13" display="https://podminky.urs.cz/item/CS_URS_2025_01/938903211"/>
    <hyperlink ref="F193" r:id="rId14" display="https://podminky.urs.cz/item/CS_URS_2025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83</v>
      </c>
    </row>
    <row r="4" hidden="1" s="1" customFormat="1" ht="24.96" customHeight="1">
      <c r="B4" s="21"/>
      <c r="D4" s="141" t="s">
        <v>106</v>
      </c>
      <c r="L4" s="21"/>
      <c r="M4" s="142" t="s">
        <v>10</v>
      </c>
      <c r="AT4" s="18" t="s">
        <v>35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3" t="s">
        <v>16</v>
      </c>
      <c r="L6" s="21"/>
    </row>
    <row r="7" hidden="1" s="1" customFormat="1" ht="16.5" customHeight="1">
      <c r="B7" s="21"/>
      <c r="E7" s="144" t="str">
        <f>'Rekapitulace stavby'!K6</f>
        <v>Novohradka, Ležák, Hrochův Týnec, obnova vodního toku</v>
      </c>
      <c r="F7" s="143"/>
      <c r="G7" s="143"/>
      <c r="H7" s="143"/>
      <c r="L7" s="21"/>
    </row>
    <row r="8" hidden="1" s="1" customFormat="1" ht="12" customHeight="1">
      <c r="B8" s="21"/>
      <c r="D8" s="143" t="s">
        <v>107</v>
      </c>
      <c r="L8" s="21"/>
    </row>
    <row r="9" hidden="1" s="2" customFormat="1" ht="23.25" customHeight="1">
      <c r="A9" s="39"/>
      <c r="B9" s="45"/>
      <c r="C9" s="39"/>
      <c r="D9" s="39"/>
      <c r="E9" s="144" t="s">
        <v>108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3" t="s">
        <v>109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6" t="s">
        <v>293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294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27.5.2025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27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4" t="s">
        <v>111</v>
      </c>
      <c r="F23" s="39"/>
      <c r="G23" s="39"/>
      <c r="H23" s="39"/>
      <c r="I23" s="143" t="s">
        <v>29</v>
      </c>
      <c r="J23" s="134" t="s">
        <v>30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4" t="s">
        <v>112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71.25" customHeight="1">
      <c r="A29" s="148"/>
      <c r="B29" s="149"/>
      <c r="C29" s="148"/>
      <c r="D29" s="148"/>
      <c r="E29" s="150" t="s">
        <v>38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ROUND((SUM(BE88:BE117)),  2)</f>
        <v>0</v>
      </c>
      <c r="G35" s="39"/>
      <c r="H35" s="39"/>
      <c r="I35" s="158">
        <v>0.20999999999999999</v>
      </c>
      <c r="J35" s="157">
        <f>ROUND(((SUM(BE88:BE117))*I35),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57">
        <f>ROUND((SUM(BF88:BF117)),  2)</f>
        <v>0</v>
      </c>
      <c r="G36" s="39"/>
      <c r="H36" s="39"/>
      <c r="I36" s="158">
        <v>0.12</v>
      </c>
      <c r="J36" s="157">
        <f>ROUND(((SUM(BF88:BF117))*I36),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143" t="s">
        <v>43</v>
      </c>
      <c r="E37" s="143" t="s">
        <v>46</v>
      </c>
      <c r="F37" s="157">
        <f>ROUND((SUM(BG88:BG117)),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ROUND((SUM(BH88:BH117)),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ROUND((SUM(BI88:BI117)),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113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Novohradka, Ležák, Hrochův Týnec, obnova vodního toku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23.25" customHeight="1">
      <c r="A52" s="39"/>
      <c r="B52" s="40"/>
      <c r="C52" s="41"/>
      <c r="D52" s="41"/>
      <c r="E52" s="170" t="s">
        <v>108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109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SO 02 - Odstranění nánosů na Ležáku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Hrochův Týnec</v>
      </c>
      <c r="G56" s="41"/>
      <c r="H56" s="41"/>
      <c r="I56" s="33" t="s">
        <v>23</v>
      </c>
      <c r="J56" s="73" t="str">
        <f>IF(J14="","",J14)</f>
        <v>27.5.2025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Povodí Labe, státní podnik, OIČ, Hradec Králové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Ing. Eva Morkesová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114</v>
      </c>
      <c r="D61" s="172"/>
      <c r="E61" s="172"/>
      <c r="F61" s="172"/>
      <c r="G61" s="172"/>
      <c r="H61" s="172"/>
      <c r="I61" s="172"/>
      <c r="J61" s="173" t="s">
        <v>115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116</v>
      </c>
    </row>
    <row r="64" hidden="1" s="9" customFormat="1" ht="24.96" customHeight="1">
      <c r="A64" s="9"/>
      <c r="B64" s="175"/>
      <c r="C64" s="176"/>
      <c r="D64" s="177" t="s">
        <v>117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118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295</v>
      </c>
      <c r="E66" s="183"/>
      <c r="F66" s="183"/>
      <c r="G66" s="183"/>
      <c r="H66" s="183"/>
      <c r="I66" s="183"/>
      <c r="J66" s="184">
        <f>J114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hidden="1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hidden="1"/>
    <row r="70" hidden="1"/>
    <row r="71" hidden="1"/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124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Novohradka, Ležák, Hrochův Týnec, obnova vodního toku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107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23.25" customHeight="1">
      <c r="A78" s="39"/>
      <c r="B78" s="40"/>
      <c r="C78" s="41"/>
      <c r="D78" s="41"/>
      <c r="E78" s="170" t="s">
        <v>108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109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 02 - Odstranění nánosů na Ležáku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>Hrochův Týnec</v>
      </c>
      <c r="G82" s="41"/>
      <c r="H82" s="41"/>
      <c r="I82" s="33" t="s">
        <v>23</v>
      </c>
      <c r="J82" s="73" t="str">
        <f>IF(J14="","",J14)</f>
        <v>27.5.2025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40.05" customHeight="1">
      <c r="A84" s="39"/>
      <c r="B84" s="40"/>
      <c r="C84" s="33" t="s">
        <v>25</v>
      </c>
      <c r="D84" s="41"/>
      <c r="E84" s="41"/>
      <c r="F84" s="28" t="str">
        <f>E17</f>
        <v>Povodí Labe, státní podnik</v>
      </c>
      <c r="G84" s="41"/>
      <c r="H84" s="41"/>
      <c r="I84" s="33" t="s">
        <v>33</v>
      </c>
      <c r="J84" s="37" t="str">
        <f>E23</f>
        <v>Povodí Labe, státní podnik, OIČ, Hradec Králové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31</v>
      </c>
      <c r="D85" s="41"/>
      <c r="E85" s="41"/>
      <c r="F85" s="28" t="str">
        <f>IF(E20="","",E20)</f>
        <v>Vyplň údaj</v>
      </c>
      <c r="G85" s="41"/>
      <c r="H85" s="41"/>
      <c r="I85" s="33" t="s">
        <v>36</v>
      </c>
      <c r="J85" s="37" t="str">
        <f>E26</f>
        <v>Ing. Eva Morkesová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125</v>
      </c>
      <c r="D87" s="189" t="s">
        <v>58</v>
      </c>
      <c r="E87" s="189" t="s">
        <v>54</v>
      </c>
      <c r="F87" s="189" t="s">
        <v>55</v>
      </c>
      <c r="G87" s="189" t="s">
        <v>126</v>
      </c>
      <c r="H87" s="189" t="s">
        <v>127</v>
      </c>
      <c r="I87" s="189" t="s">
        <v>128</v>
      </c>
      <c r="J87" s="189" t="s">
        <v>115</v>
      </c>
      <c r="K87" s="190" t="s">
        <v>129</v>
      </c>
      <c r="L87" s="191"/>
      <c r="M87" s="93" t="s">
        <v>19</v>
      </c>
      <c r="N87" s="94" t="s">
        <v>43</v>
      </c>
      <c r="O87" s="94" t="s">
        <v>130</v>
      </c>
      <c r="P87" s="94" t="s">
        <v>131</v>
      </c>
      <c r="Q87" s="94" t="s">
        <v>132</v>
      </c>
      <c r="R87" s="94" t="s">
        <v>133</v>
      </c>
      <c r="S87" s="94" t="s">
        <v>134</v>
      </c>
      <c r="T87" s="95" t="s">
        <v>135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136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</f>
        <v>0</v>
      </c>
      <c r="Q88" s="97"/>
      <c r="R88" s="194">
        <f>R89</f>
        <v>0.040202000000000002</v>
      </c>
      <c r="S88" s="97"/>
      <c r="T88" s="195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72</v>
      </c>
      <c r="AU88" s="18" t="s">
        <v>116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72</v>
      </c>
      <c r="E89" s="200" t="s">
        <v>137</v>
      </c>
      <c r="F89" s="200" t="s">
        <v>138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P90+P114</f>
        <v>0</v>
      </c>
      <c r="Q89" s="205"/>
      <c r="R89" s="206">
        <f>R90+R114</f>
        <v>0.040202000000000002</v>
      </c>
      <c r="S89" s="205"/>
      <c r="T89" s="207">
        <f>T90+T114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80</v>
      </c>
      <c r="AT89" s="209" t="s">
        <v>72</v>
      </c>
      <c r="AU89" s="209" t="s">
        <v>73</v>
      </c>
      <c r="AY89" s="208" t="s">
        <v>139</v>
      </c>
      <c r="BK89" s="210">
        <f>BK90+BK114</f>
        <v>0</v>
      </c>
    </row>
    <row r="90" s="12" customFormat="1" ht="22.8" customHeight="1">
      <c r="A90" s="12"/>
      <c r="B90" s="197"/>
      <c r="C90" s="198"/>
      <c r="D90" s="199" t="s">
        <v>72</v>
      </c>
      <c r="E90" s="211" t="s">
        <v>80</v>
      </c>
      <c r="F90" s="211" t="s">
        <v>140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SUM(P91:P113)</f>
        <v>0</v>
      </c>
      <c r="Q90" s="205"/>
      <c r="R90" s="206">
        <f>SUM(R91:R113)</f>
        <v>0.040202000000000002</v>
      </c>
      <c r="S90" s="205"/>
      <c r="T90" s="207">
        <f>SUM(T91:T113)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80</v>
      </c>
      <c r="AT90" s="209" t="s">
        <v>72</v>
      </c>
      <c r="AU90" s="209" t="s">
        <v>80</v>
      </c>
      <c r="AY90" s="208" t="s">
        <v>139</v>
      </c>
      <c r="BK90" s="210">
        <f>SUM(BK91:BK113)</f>
        <v>0</v>
      </c>
    </row>
    <row r="91" s="2" customFormat="1" ht="16.5" customHeight="1">
      <c r="A91" s="39"/>
      <c r="B91" s="40"/>
      <c r="C91" s="213" t="s">
        <v>80</v>
      </c>
      <c r="D91" s="213" t="s">
        <v>141</v>
      </c>
      <c r="E91" s="214" t="s">
        <v>296</v>
      </c>
      <c r="F91" s="215" t="s">
        <v>297</v>
      </c>
      <c r="G91" s="216" t="s">
        <v>175</v>
      </c>
      <c r="H91" s="217">
        <v>800</v>
      </c>
      <c r="I91" s="218"/>
      <c r="J91" s="219">
        <f>ROUND(I91*H91,2)</f>
        <v>0</v>
      </c>
      <c r="K91" s="215" t="s">
        <v>19</v>
      </c>
      <c r="L91" s="45"/>
      <c r="M91" s="220" t="s">
        <v>19</v>
      </c>
      <c r="N91" s="221" t="s">
        <v>46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146</v>
      </c>
      <c r="AT91" s="224" t="s">
        <v>141</v>
      </c>
      <c r="AU91" s="224" t="s">
        <v>83</v>
      </c>
      <c r="AY91" s="18" t="s">
        <v>139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146</v>
      </c>
      <c r="BK91" s="225">
        <f>ROUND(I91*H91,2)</f>
        <v>0</v>
      </c>
      <c r="BL91" s="18" t="s">
        <v>146</v>
      </c>
      <c r="BM91" s="224" t="s">
        <v>298</v>
      </c>
    </row>
    <row r="92" s="13" customFormat="1">
      <c r="A92" s="13"/>
      <c r="B92" s="231"/>
      <c r="C92" s="232"/>
      <c r="D92" s="233" t="s">
        <v>150</v>
      </c>
      <c r="E92" s="234" t="s">
        <v>19</v>
      </c>
      <c r="F92" s="235" t="s">
        <v>299</v>
      </c>
      <c r="G92" s="232"/>
      <c r="H92" s="234" t="s">
        <v>19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1" t="s">
        <v>150</v>
      </c>
      <c r="AU92" s="241" t="s">
        <v>83</v>
      </c>
      <c r="AV92" s="13" t="s">
        <v>80</v>
      </c>
      <c r="AW92" s="13" t="s">
        <v>35</v>
      </c>
      <c r="AX92" s="13" t="s">
        <v>73</v>
      </c>
      <c r="AY92" s="241" t="s">
        <v>139</v>
      </c>
    </row>
    <row r="93" s="14" customFormat="1">
      <c r="A93" s="14"/>
      <c r="B93" s="242"/>
      <c r="C93" s="243"/>
      <c r="D93" s="233" t="s">
        <v>150</v>
      </c>
      <c r="E93" s="244" t="s">
        <v>19</v>
      </c>
      <c r="F93" s="245" t="s">
        <v>300</v>
      </c>
      <c r="G93" s="243"/>
      <c r="H93" s="246">
        <v>800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2" t="s">
        <v>150</v>
      </c>
      <c r="AU93" s="252" t="s">
        <v>83</v>
      </c>
      <c r="AV93" s="14" t="s">
        <v>83</v>
      </c>
      <c r="AW93" s="14" t="s">
        <v>35</v>
      </c>
      <c r="AX93" s="14" t="s">
        <v>80</v>
      </c>
      <c r="AY93" s="252" t="s">
        <v>139</v>
      </c>
    </row>
    <row r="94" s="2" customFormat="1" ht="16.5" customHeight="1">
      <c r="A94" s="39"/>
      <c r="B94" s="40"/>
      <c r="C94" s="213" t="s">
        <v>83</v>
      </c>
      <c r="D94" s="213" t="s">
        <v>141</v>
      </c>
      <c r="E94" s="214" t="s">
        <v>301</v>
      </c>
      <c r="F94" s="215" t="s">
        <v>302</v>
      </c>
      <c r="G94" s="216" t="s">
        <v>144</v>
      </c>
      <c r="H94" s="217">
        <v>760</v>
      </c>
      <c r="I94" s="218"/>
      <c r="J94" s="219">
        <f>ROUND(I94*H94,2)</f>
        <v>0</v>
      </c>
      <c r="K94" s="215" t="s">
        <v>19</v>
      </c>
      <c r="L94" s="45"/>
      <c r="M94" s="220" t="s">
        <v>19</v>
      </c>
      <c r="N94" s="221" t="s">
        <v>46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146</v>
      </c>
      <c r="AT94" s="224" t="s">
        <v>141</v>
      </c>
      <c r="AU94" s="224" t="s">
        <v>83</v>
      </c>
      <c r="AY94" s="18" t="s">
        <v>139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146</v>
      </c>
      <c r="BK94" s="225">
        <f>ROUND(I94*H94,2)</f>
        <v>0</v>
      </c>
      <c r="BL94" s="18" t="s">
        <v>146</v>
      </c>
      <c r="BM94" s="224" t="s">
        <v>303</v>
      </c>
    </row>
    <row r="95" s="2" customFormat="1">
      <c r="A95" s="39"/>
      <c r="B95" s="40"/>
      <c r="C95" s="41"/>
      <c r="D95" s="233" t="s">
        <v>304</v>
      </c>
      <c r="E95" s="41"/>
      <c r="F95" s="291" t="s">
        <v>305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304</v>
      </c>
      <c r="AU95" s="18" t="s">
        <v>83</v>
      </c>
    </row>
    <row r="96" s="14" customFormat="1">
      <c r="A96" s="14"/>
      <c r="B96" s="242"/>
      <c r="C96" s="243"/>
      <c r="D96" s="233" t="s">
        <v>150</v>
      </c>
      <c r="E96" s="244" t="s">
        <v>19</v>
      </c>
      <c r="F96" s="245" t="s">
        <v>306</v>
      </c>
      <c r="G96" s="243"/>
      <c r="H96" s="246">
        <v>760</v>
      </c>
      <c r="I96" s="247"/>
      <c r="J96" s="243"/>
      <c r="K96" s="243"/>
      <c r="L96" s="248"/>
      <c r="M96" s="249"/>
      <c r="N96" s="250"/>
      <c r="O96" s="250"/>
      <c r="P96" s="250"/>
      <c r="Q96" s="250"/>
      <c r="R96" s="250"/>
      <c r="S96" s="250"/>
      <c r="T96" s="25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2" t="s">
        <v>150</v>
      </c>
      <c r="AU96" s="252" t="s">
        <v>83</v>
      </c>
      <c r="AV96" s="14" t="s">
        <v>83</v>
      </c>
      <c r="AW96" s="14" t="s">
        <v>35</v>
      </c>
      <c r="AX96" s="14" t="s">
        <v>80</v>
      </c>
      <c r="AY96" s="252" t="s">
        <v>139</v>
      </c>
    </row>
    <row r="97" s="2" customFormat="1" ht="78" customHeight="1">
      <c r="A97" s="39"/>
      <c r="B97" s="40"/>
      <c r="C97" s="213" t="s">
        <v>160</v>
      </c>
      <c r="D97" s="213" t="s">
        <v>141</v>
      </c>
      <c r="E97" s="214" t="s">
        <v>307</v>
      </c>
      <c r="F97" s="215" t="s">
        <v>308</v>
      </c>
      <c r="G97" s="216" t="s">
        <v>144</v>
      </c>
      <c r="H97" s="217">
        <v>760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46</v>
      </c>
      <c r="O97" s="85"/>
      <c r="P97" s="222">
        <f>O97*H97</f>
        <v>0</v>
      </c>
      <c r="Q97" s="222">
        <v>7.9500000000000001E-06</v>
      </c>
      <c r="R97" s="222">
        <f>Q97*H97</f>
        <v>0.0060420000000000005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146</v>
      </c>
      <c r="AT97" s="224" t="s">
        <v>141</v>
      </c>
      <c r="AU97" s="224" t="s">
        <v>83</v>
      </c>
      <c r="AY97" s="18" t="s">
        <v>139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146</v>
      </c>
      <c r="BK97" s="225">
        <f>ROUND(I97*H97,2)</f>
        <v>0</v>
      </c>
      <c r="BL97" s="18" t="s">
        <v>146</v>
      </c>
      <c r="BM97" s="224" t="s">
        <v>309</v>
      </c>
    </row>
    <row r="98" s="2" customFormat="1">
      <c r="A98" s="39"/>
      <c r="B98" s="40"/>
      <c r="C98" s="41"/>
      <c r="D98" s="233" t="s">
        <v>304</v>
      </c>
      <c r="E98" s="41"/>
      <c r="F98" s="291" t="s">
        <v>310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304</v>
      </c>
      <c r="AU98" s="18" t="s">
        <v>83</v>
      </c>
    </row>
    <row r="99" s="14" customFormat="1">
      <c r="A99" s="14"/>
      <c r="B99" s="242"/>
      <c r="C99" s="243"/>
      <c r="D99" s="233" t="s">
        <v>150</v>
      </c>
      <c r="E99" s="244" t="s">
        <v>19</v>
      </c>
      <c r="F99" s="245" t="s">
        <v>306</v>
      </c>
      <c r="G99" s="243"/>
      <c r="H99" s="246">
        <v>760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150</v>
      </c>
      <c r="AU99" s="252" t="s">
        <v>83</v>
      </c>
      <c r="AV99" s="14" t="s">
        <v>83</v>
      </c>
      <c r="AW99" s="14" t="s">
        <v>35</v>
      </c>
      <c r="AX99" s="14" t="s">
        <v>80</v>
      </c>
      <c r="AY99" s="252" t="s">
        <v>139</v>
      </c>
    </row>
    <row r="100" s="2" customFormat="1" ht="24.15" customHeight="1">
      <c r="A100" s="39"/>
      <c r="B100" s="40"/>
      <c r="C100" s="213" t="s">
        <v>146</v>
      </c>
      <c r="D100" s="213" t="s">
        <v>141</v>
      </c>
      <c r="E100" s="214" t="s">
        <v>311</v>
      </c>
      <c r="F100" s="215" t="s">
        <v>312</v>
      </c>
      <c r="G100" s="216" t="s">
        <v>144</v>
      </c>
      <c r="H100" s="217">
        <v>760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46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146</v>
      </c>
      <c r="AT100" s="224" t="s">
        <v>141</v>
      </c>
      <c r="AU100" s="224" t="s">
        <v>83</v>
      </c>
      <c r="AY100" s="18" t="s">
        <v>139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146</v>
      </c>
      <c r="BK100" s="225">
        <f>ROUND(I100*H100,2)</f>
        <v>0</v>
      </c>
      <c r="BL100" s="18" t="s">
        <v>146</v>
      </c>
      <c r="BM100" s="224" t="s">
        <v>313</v>
      </c>
    </row>
    <row r="101" s="2" customFormat="1">
      <c r="A101" s="39"/>
      <c r="B101" s="40"/>
      <c r="C101" s="41"/>
      <c r="D101" s="233" t="s">
        <v>304</v>
      </c>
      <c r="E101" s="41"/>
      <c r="F101" s="291" t="s">
        <v>314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304</v>
      </c>
      <c r="AU101" s="18" t="s">
        <v>83</v>
      </c>
    </row>
    <row r="102" s="14" customFormat="1">
      <c r="A102" s="14"/>
      <c r="B102" s="242"/>
      <c r="C102" s="243"/>
      <c r="D102" s="233" t="s">
        <v>150</v>
      </c>
      <c r="E102" s="244" t="s">
        <v>19</v>
      </c>
      <c r="F102" s="245" t="s">
        <v>306</v>
      </c>
      <c r="G102" s="243"/>
      <c r="H102" s="246">
        <v>760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150</v>
      </c>
      <c r="AU102" s="252" t="s">
        <v>83</v>
      </c>
      <c r="AV102" s="14" t="s">
        <v>83</v>
      </c>
      <c r="AW102" s="14" t="s">
        <v>35</v>
      </c>
      <c r="AX102" s="14" t="s">
        <v>80</v>
      </c>
      <c r="AY102" s="252" t="s">
        <v>139</v>
      </c>
    </row>
    <row r="103" s="2" customFormat="1" ht="16.5" customHeight="1">
      <c r="A103" s="39"/>
      <c r="B103" s="40"/>
      <c r="C103" s="213" t="s">
        <v>172</v>
      </c>
      <c r="D103" s="213" t="s">
        <v>141</v>
      </c>
      <c r="E103" s="214" t="s">
        <v>315</v>
      </c>
      <c r="F103" s="215" t="s">
        <v>316</v>
      </c>
      <c r="G103" s="216" t="s">
        <v>317</v>
      </c>
      <c r="H103" s="217">
        <v>1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46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146</v>
      </c>
      <c r="AT103" s="224" t="s">
        <v>141</v>
      </c>
      <c r="AU103" s="224" t="s">
        <v>83</v>
      </c>
      <c r="AY103" s="18" t="s">
        <v>139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146</v>
      </c>
      <c r="BK103" s="225">
        <f>ROUND(I103*H103,2)</f>
        <v>0</v>
      </c>
      <c r="BL103" s="18" t="s">
        <v>146</v>
      </c>
      <c r="BM103" s="224" t="s">
        <v>318</v>
      </c>
    </row>
    <row r="104" s="13" customFormat="1">
      <c r="A104" s="13"/>
      <c r="B104" s="231"/>
      <c r="C104" s="232"/>
      <c r="D104" s="233" t="s">
        <v>150</v>
      </c>
      <c r="E104" s="234" t="s">
        <v>19</v>
      </c>
      <c r="F104" s="235" t="s">
        <v>319</v>
      </c>
      <c r="G104" s="232"/>
      <c r="H104" s="234" t="s">
        <v>19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150</v>
      </c>
      <c r="AU104" s="241" t="s">
        <v>83</v>
      </c>
      <c r="AV104" s="13" t="s">
        <v>80</v>
      </c>
      <c r="AW104" s="13" t="s">
        <v>35</v>
      </c>
      <c r="AX104" s="13" t="s">
        <v>73</v>
      </c>
      <c r="AY104" s="241" t="s">
        <v>139</v>
      </c>
    </row>
    <row r="105" s="14" customFormat="1">
      <c r="A105" s="14"/>
      <c r="B105" s="242"/>
      <c r="C105" s="243"/>
      <c r="D105" s="233" t="s">
        <v>150</v>
      </c>
      <c r="E105" s="244" t="s">
        <v>19</v>
      </c>
      <c r="F105" s="245" t="s">
        <v>80</v>
      </c>
      <c r="G105" s="243"/>
      <c r="H105" s="246">
        <v>1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2" t="s">
        <v>150</v>
      </c>
      <c r="AU105" s="252" t="s">
        <v>83</v>
      </c>
      <c r="AV105" s="14" t="s">
        <v>83</v>
      </c>
      <c r="AW105" s="14" t="s">
        <v>35</v>
      </c>
      <c r="AX105" s="14" t="s">
        <v>80</v>
      </c>
      <c r="AY105" s="252" t="s">
        <v>139</v>
      </c>
    </row>
    <row r="106" s="2" customFormat="1" ht="44.25" customHeight="1">
      <c r="A106" s="39"/>
      <c r="B106" s="40"/>
      <c r="C106" s="213" t="s">
        <v>184</v>
      </c>
      <c r="D106" s="213" t="s">
        <v>141</v>
      </c>
      <c r="E106" s="214" t="s">
        <v>320</v>
      </c>
      <c r="F106" s="215" t="s">
        <v>321</v>
      </c>
      <c r="G106" s="216" t="s">
        <v>221</v>
      </c>
      <c r="H106" s="217">
        <v>1</v>
      </c>
      <c r="I106" s="218"/>
      <c r="J106" s="219">
        <f>ROUND(I106*H106,2)</f>
        <v>0</v>
      </c>
      <c r="K106" s="215" t="s">
        <v>145</v>
      </c>
      <c r="L106" s="45"/>
      <c r="M106" s="220" t="s">
        <v>19</v>
      </c>
      <c r="N106" s="221" t="s">
        <v>46</v>
      </c>
      <c r="O106" s="85"/>
      <c r="P106" s="222">
        <f>O106*H106</f>
        <v>0</v>
      </c>
      <c r="Q106" s="222">
        <v>0.01281</v>
      </c>
      <c r="R106" s="222">
        <f>Q106*H106</f>
        <v>0.01281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146</v>
      </c>
      <c r="AT106" s="224" t="s">
        <v>141</v>
      </c>
      <c r="AU106" s="224" t="s">
        <v>83</v>
      </c>
      <c r="AY106" s="18" t="s">
        <v>139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146</v>
      </c>
      <c r="BK106" s="225">
        <f>ROUND(I106*H106,2)</f>
        <v>0</v>
      </c>
      <c r="BL106" s="18" t="s">
        <v>146</v>
      </c>
      <c r="BM106" s="224" t="s">
        <v>322</v>
      </c>
    </row>
    <row r="107" s="2" customFormat="1">
      <c r="A107" s="39"/>
      <c r="B107" s="40"/>
      <c r="C107" s="41"/>
      <c r="D107" s="226" t="s">
        <v>148</v>
      </c>
      <c r="E107" s="41"/>
      <c r="F107" s="227" t="s">
        <v>323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148</v>
      </c>
      <c r="AU107" s="18" t="s">
        <v>83</v>
      </c>
    </row>
    <row r="108" s="13" customFormat="1">
      <c r="A108" s="13"/>
      <c r="B108" s="231"/>
      <c r="C108" s="232"/>
      <c r="D108" s="233" t="s">
        <v>150</v>
      </c>
      <c r="E108" s="234" t="s">
        <v>19</v>
      </c>
      <c r="F108" s="235" t="s">
        <v>324</v>
      </c>
      <c r="G108" s="232"/>
      <c r="H108" s="234" t="s">
        <v>19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150</v>
      </c>
      <c r="AU108" s="241" t="s">
        <v>83</v>
      </c>
      <c r="AV108" s="13" t="s">
        <v>80</v>
      </c>
      <c r="AW108" s="13" t="s">
        <v>35</v>
      </c>
      <c r="AX108" s="13" t="s">
        <v>73</v>
      </c>
      <c r="AY108" s="241" t="s">
        <v>139</v>
      </c>
    </row>
    <row r="109" s="14" customFormat="1">
      <c r="A109" s="14"/>
      <c r="B109" s="242"/>
      <c r="C109" s="243"/>
      <c r="D109" s="233" t="s">
        <v>150</v>
      </c>
      <c r="E109" s="244" t="s">
        <v>19</v>
      </c>
      <c r="F109" s="245" t="s">
        <v>80</v>
      </c>
      <c r="G109" s="243"/>
      <c r="H109" s="246">
        <v>1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150</v>
      </c>
      <c r="AU109" s="252" t="s">
        <v>83</v>
      </c>
      <c r="AV109" s="14" t="s">
        <v>83</v>
      </c>
      <c r="AW109" s="14" t="s">
        <v>35</v>
      </c>
      <c r="AX109" s="14" t="s">
        <v>80</v>
      </c>
      <c r="AY109" s="252" t="s">
        <v>139</v>
      </c>
    </row>
    <row r="110" s="2" customFormat="1" ht="44.25" customHeight="1">
      <c r="A110" s="39"/>
      <c r="B110" s="40"/>
      <c r="C110" s="213" t="s">
        <v>192</v>
      </c>
      <c r="D110" s="213" t="s">
        <v>141</v>
      </c>
      <c r="E110" s="214" t="s">
        <v>325</v>
      </c>
      <c r="F110" s="215" t="s">
        <v>326</v>
      </c>
      <c r="G110" s="216" t="s">
        <v>221</v>
      </c>
      <c r="H110" s="217">
        <v>1</v>
      </c>
      <c r="I110" s="218"/>
      <c r="J110" s="219">
        <f>ROUND(I110*H110,2)</f>
        <v>0</v>
      </c>
      <c r="K110" s="215" t="s">
        <v>145</v>
      </c>
      <c r="L110" s="45"/>
      <c r="M110" s="220" t="s">
        <v>19</v>
      </c>
      <c r="N110" s="221" t="s">
        <v>46</v>
      </c>
      <c r="O110" s="85"/>
      <c r="P110" s="222">
        <f>O110*H110</f>
        <v>0</v>
      </c>
      <c r="Q110" s="222">
        <v>0.021350000000000001</v>
      </c>
      <c r="R110" s="222">
        <f>Q110*H110</f>
        <v>0.021350000000000001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146</v>
      </c>
      <c r="AT110" s="224" t="s">
        <v>141</v>
      </c>
      <c r="AU110" s="224" t="s">
        <v>83</v>
      </c>
      <c r="AY110" s="18" t="s">
        <v>139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146</v>
      </c>
      <c r="BK110" s="225">
        <f>ROUND(I110*H110,2)</f>
        <v>0</v>
      </c>
      <c r="BL110" s="18" t="s">
        <v>146</v>
      </c>
      <c r="BM110" s="224" t="s">
        <v>327</v>
      </c>
    </row>
    <row r="111" s="2" customFormat="1">
      <c r="A111" s="39"/>
      <c r="B111" s="40"/>
      <c r="C111" s="41"/>
      <c r="D111" s="226" t="s">
        <v>148</v>
      </c>
      <c r="E111" s="41"/>
      <c r="F111" s="227" t="s">
        <v>328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148</v>
      </c>
      <c r="AU111" s="18" t="s">
        <v>83</v>
      </c>
    </row>
    <row r="112" s="13" customFormat="1">
      <c r="A112" s="13"/>
      <c r="B112" s="231"/>
      <c r="C112" s="232"/>
      <c r="D112" s="233" t="s">
        <v>150</v>
      </c>
      <c r="E112" s="234" t="s">
        <v>19</v>
      </c>
      <c r="F112" s="235" t="s">
        <v>329</v>
      </c>
      <c r="G112" s="232"/>
      <c r="H112" s="234" t="s">
        <v>19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150</v>
      </c>
      <c r="AU112" s="241" t="s">
        <v>83</v>
      </c>
      <c r="AV112" s="13" t="s">
        <v>80</v>
      </c>
      <c r="AW112" s="13" t="s">
        <v>35</v>
      </c>
      <c r="AX112" s="13" t="s">
        <v>73</v>
      </c>
      <c r="AY112" s="241" t="s">
        <v>139</v>
      </c>
    </row>
    <row r="113" s="14" customFormat="1">
      <c r="A113" s="14"/>
      <c r="B113" s="242"/>
      <c r="C113" s="243"/>
      <c r="D113" s="233" t="s">
        <v>150</v>
      </c>
      <c r="E113" s="244" t="s">
        <v>19</v>
      </c>
      <c r="F113" s="245" t="s">
        <v>80</v>
      </c>
      <c r="G113" s="243"/>
      <c r="H113" s="246">
        <v>1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150</v>
      </c>
      <c r="AU113" s="252" t="s">
        <v>83</v>
      </c>
      <c r="AV113" s="14" t="s">
        <v>83</v>
      </c>
      <c r="AW113" s="14" t="s">
        <v>35</v>
      </c>
      <c r="AX113" s="14" t="s">
        <v>80</v>
      </c>
      <c r="AY113" s="252" t="s">
        <v>139</v>
      </c>
    </row>
    <row r="114" s="12" customFormat="1" ht="22.8" customHeight="1">
      <c r="A114" s="12"/>
      <c r="B114" s="197"/>
      <c r="C114" s="198"/>
      <c r="D114" s="199" t="s">
        <v>72</v>
      </c>
      <c r="E114" s="211" t="s">
        <v>330</v>
      </c>
      <c r="F114" s="211" t="s">
        <v>331</v>
      </c>
      <c r="G114" s="198"/>
      <c r="H114" s="198"/>
      <c r="I114" s="201"/>
      <c r="J114" s="212">
        <f>BK114</f>
        <v>0</v>
      </c>
      <c r="K114" s="198"/>
      <c r="L114" s="203"/>
      <c r="M114" s="204"/>
      <c r="N114" s="205"/>
      <c r="O114" s="205"/>
      <c r="P114" s="206">
        <f>SUM(P115:P117)</f>
        <v>0</v>
      </c>
      <c r="Q114" s="205"/>
      <c r="R114" s="206">
        <f>SUM(R115:R117)</f>
        <v>0</v>
      </c>
      <c r="S114" s="205"/>
      <c r="T114" s="207">
        <f>SUM(T115:T117)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8" t="s">
        <v>146</v>
      </c>
      <c r="AT114" s="209" t="s">
        <v>72</v>
      </c>
      <c r="AU114" s="209" t="s">
        <v>80</v>
      </c>
      <c r="AY114" s="208" t="s">
        <v>139</v>
      </c>
      <c r="BK114" s="210">
        <f>SUM(BK115:BK117)</f>
        <v>0</v>
      </c>
    </row>
    <row r="115" s="2" customFormat="1" ht="16.5" customHeight="1">
      <c r="A115" s="39"/>
      <c r="B115" s="40"/>
      <c r="C115" s="213" t="s">
        <v>197</v>
      </c>
      <c r="D115" s="213" t="s">
        <v>141</v>
      </c>
      <c r="E115" s="214" t="s">
        <v>332</v>
      </c>
      <c r="F115" s="215" t="s">
        <v>333</v>
      </c>
      <c r="G115" s="216" t="s">
        <v>144</v>
      </c>
      <c r="H115" s="217">
        <v>-760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46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146</v>
      </c>
      <c r="AT115" s="224" t="s">
        <v>141</v>
      </c>
      <c r="AU115" s="224" t="s">
        <v>83</v>
      </c>
      <c r="AY115" s="18" t="s">
        <v>139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146</v>
      </c>
      <c r="BK115" s="225">
        <f>ROUND(I115*H115,2)</f>
        <v>0</v>
      </c>
      <c r="BL115" s="18" t="s">
        <v>146</v>
      </c>
      <c r="BM115" s="224" t="s">
        <v>334</v>
      </c>
    </row>
    <row r="116" s="2" customFormat="1">
      <c r="A116" s="39"/>
      <c r="B116" s="40"/>
      <c r="C116" s="41"/>
      <c r="D116" s="233" t="s">
        <v>304</v>
      </c>
      <c r="E116" s="41"/>
      <c r="F116" s="291" t="s">
        <v>335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304</v>
      </c>
      <c r="AU116" s="18" t="s">
        <v>83</v>
      </c>
    </row>
    <row r="117" s="14" customFormat="1">
      <c r="A117" s="14"/>
      <c r="B117" s="242"/>
      <c r="C117" s="243"/>
      <c r="D117" s="233" t="s">
        <v>150</v>
      </c>
      <c r="E117" s="244" t="s">
        <v>19</v>
      </c>
      <c r="F117" s="245" t="s">
        <v>336</v>
      </c>
      <c r="G117" s="243"/>
      <c r="H117" s="246">
        <v>-760</v>
      </c>
      <c r="I117" s="247"/>
      <c r="J117" s="243"/>
      <c r="K117" s="243"/>
      <c r="L117" s="248"/>
      <c r="M117" s="292"/>
      <c r="N117" s="293"/>
      <c r="O117" s="293"/>
      <c r="P117" s="293"/>
      <c r="Q117" s="293"/>
      <c r="R117" s="293"/>
      <c r="S117" s="293"/>
      <c r="T117" s="29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150</v>
      </c>
      <c r="AU117" s="252" t="s">
        <v>83</v>
      </c>
      <c r="AV117" s="14" t="s">
        <v>83</v>
      </c>
      <c r="AW117" s="14" t="s">
        <v>35</v>
      </c>
      <c r="AX117" s="14" t="s">
        <v>80</v>
      </c>
      <c r="AY117" s="252" t="s">
        <v>139</v>
      </c>
    </row>
    <row r="118" s="2" customFormat="1" ht="6.96" customHeight="1">
      <c r="A118" s="39"/>
      <c r="B118" s="60"/>
      <c r="C118" s="61"/>
      <c r="D118" s="61"/>
      <c r="E118" s="61"/>
      <c r="F118" s="61"/>
      <c r="G118" s="61"/>
      <c r="H118" s="61"/>
      <c r="I118" s="61"/>
      <c r="J118" s="61"/>
      <c r="K118" s="61"/>
      <c r="L118" s="45"/>
      <c r="M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</sheetData>
  <sheetProtection sheet="1" autoFilter="0" formatColumns="0" formatRows="0" objects="1" scenarios="1" spinCount="100000" saltValue="qEqas97RHx92TLGLCeS3PZIW5HAMStphMQGiJ3U4iGIFvYiv0WlGyq50oXwFjyPF7zqm/a1x5kwPEcIYRPo6wA==" hashValue="J4JwOwe5XNc+yThXBfdfxPmUFsf6T6uAVfXEgRcd6ca6e0EaGESzhyBQV4e68OjsI+8U4k/pbvqHnl1XaLg1oA==" algorithmName="SHA-512" password="CC35"/>
  <autoFilter ref="C87:K1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107" r:id="rId1" display="https://podminky.urs.cz/item/CS_URS_2025_01/184818231"/>
    <hyperlink ref="F111" r:id="rId2" display="https://podminky.urs.cz/item/CS_URS_2025_01/184818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83</v>
      </c>
    </row>
    <row r="4" hidden="1" s="1" customFormat="1" ht="24.96" customHeight="1">
      <c r="B4" s="21"/>
      <c r="D4" s="141" t="s">
        <v>106</v>
      </c>
      <c r="L4" s="21"/>
      <c r="M4" s="142" t="s">
        <v>10</v>
      </c>
      <c r="AT4" s="18" t="s">
        <v>35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3" t="s">
        <v>16</v>
      </c>
      <c r="L6" s="21"/>
    </row>
    <row r="7" hidden="1" s="1" customFormat="1" ht="16.5" customHeight="1">
      <c r="B7" s="21"/>
      <c r="E7" s="144" t="str">
        <f>'Rekapitulace stavby'!K6</f>
        <v>Novohradka, Ležák, Hrochův Týnec, obnova vodního toku</v>
      </c>
      <c r="F7" s="143"/>
      <c r="G7" s="143"/>
      <c r="H7" s="143"/>
      <c r="L7" s="21"/>
    </row>
    <row r="8" hidden="1" s="1" customFormat="1" ht="12" customHeight="1">
      <c r="B8" s="21"/>
      <c r="D8" s="143" t="s">
        <v>107</v>
      </c>
      <c r="L8" s="21"/>
    </row>
    <row r="9" hidden="1" s="2" customFormat="1" ht="23.25" customHeight="1">
      <c r="A9" s="39"/>
      <c r="B9" s="45"/>
      <c r="C9" s="39"/>
      <c r="D9" s="39"/>
      <c r="E9" s="144" t="s">
        <v>108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3" t="s">
        <v>109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6" t="s">
        <v>337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294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27.5.2025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27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4" t="s">
        <v>111</v>
      </c>
      <c r="F23" s="39"/>
      <c r="G23" s="39"/>
      <c r="H23" s="39"/>
      <c r="I23" s="143" t="s">
        <v>29</v>
      </c>
      <c r="J23" s="134" t="s">
        <v>30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4" t="s">
        <v>112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71.25" customHeight="1">
      <c r="A29" s="148"/>
      <c r="B29" s="149"/>
      <c r="C29" s="148"/>
      <c r="D29" s="148"/>
      <c r="E29" s="150" t="s">
        <v>38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ROUND(J90,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ROUND((SUM(BE90:BE167)),  2)</f>
        <v>0</v>
      </c>
      <c r="G35" s="39"/>
      <c r="H35" s="39"/>
      <c r="I35" s="158">
        <v>0.20999999999999999</v>
      </c>
      <c r="J35" s="157">
        <f>ROUND(((SUM(BE90:BE167))*I35),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57">
        <f>ROUND((SUM(BF90:BF167)),  2)</f>
        <v>0</v>
      </c>
      <c r="G36" s="39"/>
      <c r="H36" s="39"/>
      <c r="I36" s="158">
        <v>0.12</v>
      </c>
      <c r="J36" s="157">
        <f>ROUND(((SUM(BF90:BF167))*I36),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143" t="s">
        <v>43</v>
      </c>
      <c r="E37" s="143" t="s">
        <v>46</v>
      </c>
      <c r="F37" s="157">
        <f>ROUND((SUM(BG90:BG167)),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ROUND((SUM(BH90:BH167)),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ROUND((SUM(BI90:BI167)),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113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Novohradka, Ležák, Hrochův Týnec, obnova vodního toku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23.25" customHeight="1">
      <c r="A52" s="39"/>
      <c r="B52" s="40"/>
      <c r="C52" s="41"/>
      <c r="D52" s="41"/>
      <c r="E52" s="170" t="s">
        <v>108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109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VON - Vedlejší a ostatní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Hrochův Týnec</v>
      </c>
      <c r="G56" s="41"/>
      <c r="H56" s="41"/>
      <c r="I56" s="33" t="s">
        <v>23</v>
      </c>
      <c r="J56" s="73" t="str">
        <f>IF(J14="","",J14)</f>
        <v>27.5.2025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Povodí Labe, státní podnik, OIČ, Hradec Králové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Ing. Eva Morkesová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114</v>
      </c>
      <c r="D61" s="172"/>
      <c r="E61" s="172"/>
      <c r="F61" s="172"/>
      <c r="G61" s="172"/>
      <c r="H61" s="172"/>
      <c r="I61" s="172"/>
      <c r="J61" s="173" t="s">
        <v>115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116</v>
      </c>
    </row>
    <row r="64" hidden="1" s="9" customFormat="1" ht="24.96" customHeight="1">
      <c r="A64" s="9"/>
      <c r="B64" s="175"/>
      <c r="C64" s="176"/>
      <c r="D64" s="177" t="s">
        <v>338</v>
      </c>
      <c r="E64" s="178"/>
      <c r="F64" s="178"/>
      <c r="G64" s="178"/>
      <c r="H64" s="178"/>
      <c r="I64" s="178"/>
      <c r="J64" s="179">
        <f>J91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339</v>
      </c>
      <c r="E65" s="183"/>
      <c r="F65" s="183"/>
      <c r="G65" s="183"/>
      <c r="H65" s="183"/>
      <c r="I65" s="183"/>
      <c r="J65" s="184">
        <f>J92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340</v>
      </c>
      <c r="E66" s="183"/>
      <c r="F66" s="183"/>
      <c r="G66" s="183"/>
      <c r="H66" s="183"/>
      <c r="I66" s="183"/>
      <c r="J66" s="184">
        <f>J110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341</v>
      </c>
      <c r="E67" s="183"/>
      <c r="F67" s="183"/>
      <c r="G67" s="183"/>
      <c r="H67" s="183"/>
      <c r="I67" s="183"/>
      <c r="J67" s="184">
        <f>J116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342</v>
      </c>
      <c r="E68" s="183"/>
      <c r="F68" s="183"/>
      <c r="G68" s="183"/>
      <c r="H68" s="183"/>
      <c r="I68" s="183"/>
      <c r="J68" s="184">
        <f>J127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hidden="1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hidden="1"/>
    <row r="72" hidden="1"/>
    <row r="73" hidden="1"/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124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0" t="str">
        <f>E7</f>
        <v>Novohradka, Ležák, Hrochův Týnec, obnova vodního toku</v>
      </c>
      <c r="F78" s="33"/>
      <c r="G78" s="33"/>
      <c r="H78" s="33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107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23.25" customHeight="1">
      <c r="A80" s="39"/>
      <c r="B80" s="40"/>
      <c r="C80" s="41"/>
      <c r="D80" s="41"/>
      <c r="E80" s="170" t="s">
        <v>108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109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VON - Vedlejší a ostatní náklady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>Hrochův Týnec</v>
      </c>
      <c r="G84" s="41"/>
      <c r="H84" s="41"/>
      <c r="I84" s="33" t="s">
        <v>23</v>
      </c>
      <c r="J84" s="73" t="str">
        <f>IF(J14="","",J14)</f>
        <v>27.5.2025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40.05" customHeight="1">
      <c r="A86" s="39"/>
      <c r="B86" s="40"/>
      <c r="C86" s="33" t="s">
        <v>25</v>
      </c>
      <c r="D86" s="41"/>
      <c r="E86" s="41"/>
      <c r="F86" s="28" t="str">
        <f>E17</f>
        <v>Povodí Labe, státní podnik</v>
      </c>
      <c r="G86" s="41"/>
      <c r="H86" s="41"/>
      <c r="I86" s="33" t="s">
        <v>33</v>
      </c>
      <c r="J86" s="37" t="str">
        <f>E23</f>
        <v>Povodí Labe, státní podnik, OIČ, Hradec Králové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31</v>
      </c>
      <c r="D87" s="41"/>
      <c r="E87" s="41"/>
      <c r="F87" s="28" t="str">
        <f>IF(E20="","",E20)</f>
        <v>Vyplň údaj</v>
      </c>
      <c r="G87" s="41"/>
      <c r="H87" s="41"/>
      <c r="I87" s="33" t="s">
        <v>36</v>
      </c>
      <c r="J87" s="37" t="str">
        <f>E26</f>
        <v>Ing. Eva Morkesová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6"/>
      <c r="B89" s="187"/>
      <c r="C89" s="188" t="s">
        <v>125</v>
      </c>
      <c r="D89" s="189" t="s">
        <v>58</v>
      </c>
      <c r="E89" s="189" t="s">
        <v>54</v>
      </c>
      <c r="F89" s="189" t="s">
        <v>55</v>
      </c>
      <c r="G89" s="189" t="s">
        <v>126</v>
      </c>
      <c r="H89" s="189" t="s">
        <v>127</v>
      </c>
      <c r="I89" s="189" t="s">
        <v>128</v>
      </c>
      <c r="J89" s="189" t="s">
        <v>115</v>
      </c>
      <c r="K89" s="190" t="s">
        <v>129</v>
      </c>
      <c r="L89" s="191"/>
      <c r="M89" s="93" t="s">
        <v>19</v>
      </c>
      <c r="N89" s="94" t="s">
        <v>43</v>
      </c>
      <c r="O89" s="94" t="s">
        <v>130</v>
      </c>
      <c r="P89" s="94" t="s">
        <v>131</v>
      </c>
      <c r="Q89" s="94" t="s">
        <v>132</v>
      </c>
      <c r="R89" s="94" t="s">
        <v>133</v>
      </c>
      <c r="S89" s="94" t="s">
        <v>134</v>
      </c>
      <c r="T89" s="95" t="s">
        <v>135</v>
      </c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</row>
    <row r="90" s="2" customFormat="1" ht="22.8" customHeight="1">
      <c r="A90" s="39"/>
      <c r="B90" s="40"/>
      <c r="C90" s="100" t="s">
        <v>136</v>
      </c>
      <c r="D90" s="41"/>
      <c r="E90" s="41"/>
      <c r="F90" s="41"/>
      <c r="G90" s="41"/>
      <c r="H90" s="41"/>
      <c r="I90" s="41"/>
      <c r="J90" s="192">
        <f>BK90</f>
        <v>0</v>
      </c>
      <c r="K90" s="41"/>
      <c r="L90" s="45"/>
      <c r="M90" s="96"/>
      <c r="N90" s="193"/>
      <c r="O90" s="97"/>
      <c r="P90" s="194">
        <f>P91</f>
        <v>0</v>
      </c>
      <c r="Q90" s="97"/>
      <c r="R90" s="194">
        <f>R91</f>
        <v>0</v>
      </c>
      <c r="S90" s="97"/>
      <c r="T90" s="195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72</v>
      </c>
      <c r="AU90" s="18" t="s">
        <v>116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72</v>
      </c>
      <c r="E91" s="200" t="s">
        <v>343</v>
      </c>
      <c r="F91" s="200" t="s">
        <v>344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P92+P110+P116+P127</f>
        <v>0</v>
      </c>
      <c r="Q91" s="205"/>
      <c r="R91" s="206">
        <f>R92+R110+R116+R127</f>
        <v>0</v>
      </c>
      <c r="S91" s="205"/>
      <c r="T91" s="207">
        <f>T92+T110+T116+T127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146</v>
      </c>
      <c r="AT91" s="209" t="s">
        <v>72</v>
      </c>
      <c r="AU91" s="209" t="s">
        <v>73</v>
      </c>
      <c r="AY91" s="208" t="s">
        <v>139</v>
      </c>
      <c r="BK91" s="210">
        <f>BK92+BK110+BK116+BK127</f>
        <v>0</v>
      </c>
    </row>
    <row r="92" s="12" customFormat="1" ht="22.8" customHeight="1">
      <c r="A92" s="12"/>
      <c r="B92" s="197"/>
      <c r="C92" s="198"/>
      <c r="D92" s="199" t="s">
        <v>72</v>
      </c>
      <c r="E92" s="211" t="s">
        <v>345</v>
      </c>
      <c r="F92" s="211" t="s">
        <v>346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SUM(P93:P109)</f>
        <v>0</v>
      </c>
      <c r="Q92" s="205"/>
      <c r="R92" s="206">
        <f>SUM(R93:R109)</f>
        <v>0</v>
      </c>
      <c r="S92" s="205"/>
      <c r="T92" s="207">
        <f>SUM(T93:T109)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146</v>
      </c>
      <c r="AT92" s="209" t="s">
        <v>72</v>
      </c>
      <c r="AU92" s="209" t="s">
        <v>80</v>
      </c>
      <c r="AY92" s="208" t="s">
        <v>139</v>
      </c>
      <c r="BK92" s="210">
        <f>SUM(BK93:BK109)</f>
        <v>0</v>
      </c>
    </row>
    <row r="93" s="2" customFormat="1" ht="24.15" customHeight="1">
      <c r="A93" s="39"/>
      <c r="B93" s="40"/>
      <c r="C93" s="213" t="s">
        <v>80</v>
      </c>
      <c r="D93" s="213" t="s">
        <v>141</v>
      </c>
      <c r="E93" s="214" t="s">
        <v>347</v>
      </c>
      <c r="F93" s="215" t="s">
        <v>348</v>
      </c>
      <c r="G93" s="216" t="s">
        <v>317</v>
      </c>
      <c r="H93" s="217">
        <v>1</v>
      </c>
      <c r="I93" s="218"/>
      <c r="J93" s="219">
        <f>ROUND(I93*H93,2)</f>
        <v>0</v>
      </c>
      <c r="K93" s="215" t="s">
        <v>19</v>
      </c>
      <c r="L93" s="45"/>
      <c r="M93" s="220" t="s">
        <v>19</v>
      </c>
      <c r="N93" s="221" t="s">
        <v>46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349</v>
      </c>
      <c r="AT93" s="224" t="s">
        <v>141</v>
      </c>
      <c r="AU93" s="224" t="s">
        <v>83</v>
      </c>
      <c r="AY93" s="18" t="s">
        <v>139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146</v>
      </c>
      <c r="BK93" s="225">
        <f>ROUND(I93*H93,2)</f>
        <v>0</v>
      </c>
      <c r="BL93" s="18" t="s">
        <v>349</v>
      </c>
      <c r="BM93" s="224" t="s">
        <v>350</v>
      </c>
    </row>
    <row r="94" s="13" customFormat="1">
      <c r="A94" s="13"/>
      <c r="B94" s="231"/>
      <c r="C94" s="232"/>
      <c r="D94" s="233" t="s">
        <v>150</v>
      </c>
      <c r="E94" s="234" t="s">
        <v>19</v>
      </c>
      <c r="F94" s="235" t="s">
        <v>351</v>
      </c>
      <c r="G94" s="232"/>
      <c r="H94" s="234" t="s">
        <v>19</v>
      </c>
      <c r="I94" s="236"/>
      <c r="J94" s="232"/>
      <c r="K94" s="232"/>
      <c r="L94" s="237"/>
      <c r="M94" s="238"/>
      <c r="N94" s="239"/>
      <c r="O94" s="239"/>
      <c r="P94" s="239"/>
      <c r="Q94" s="239"/>
      <c r="R94" s="239"/>
      <c r="S94" s="239"/>
      <c r="T94" s="24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1" t="s">
        <v>150</v>
      </c>
      <c r="AU94" s="241" t="s">
        <v>83</v>
      </c>
      <c r="AV94" s="13" t="s">
        <v>80</v>
      </c>
      <c r="AW94" s="13" t="s">
        <v>35</v>
      </c>
      <c r="AX94" s="13" t="s">
        <v>73</v>
      </c>
      <c r="AY94" s="241" t="s">
        <v>139</v>
      </c>
    </row>
    <row r="95" s="13" customFormat="1">
      <c r="A95" s="13"/>
      <c r="B95" s="231"/>
      <c r="C95" s="232"/>
      <c r="D95" s="233" t="s">
        <v>150</v>
      </c>
      <c r="E95" s="234" t="s">
        <v>19</v>
      </c>
      <c r="F95" s="235" t="s">
        <v>352</v>
      </c>
      <c r="G95" s="232"/>
      <c r="H95" s="234" t="s">
        <v>19</v>
      </c>
      <c r="I95" s="236"/>
      <c r="J95" s="232"/>
      <c r="K95" s="232"/>
      <c r="L95" s="237"/>
      <c r="M95" s="238"/>
      <c r="N95" s="239"/>
      <c r="O95" s="239"/>
      <c r="P95" s="239"/>
      <c r="Q95" s="239"/>
      <c r="R95" s="239"/>
      <c r="S95" s="239"/>
      <c r="T95" s="24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1" t="s">
        <v>150</v>
      </c>
      <c r="AU95" s="241" t="s">
        <v>83</v>
      </c>
      <c r="AV95" s="13" t="s">
        <v>80</v>
      </c>
      <c r="AW95" s="13" t="s">
        <v>35</v>
      </c>
      <c r="AX95" s="13" t="s">
        <v>73</v>
      </c>
      <c r="AY95" s="241" t="s">
        <v>139</v>
      </c>
    </row>
    <row r="96" s="13" customFormat="1">
      <c r="A96" s="13"/>
      <c r="B96" s="231"/>
      <c r="C96" s="232"/>
      <c r="D96" s="233" t="s">
        <v>150</v>
      </c>
      <c r="E96" s="234" t="s">
        <v>19</v>
      </c>
      <c r="F96" s="235" t="s">
        <v>353</v>
      </c>
      <c r="G96" s="232"/>
      <c r="H96" s="234" t="s">
        <v>19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1" t="s">
        <v>150</v>
      </c>
      <c r="AU96" s="241" t="s">
        <v>83</v>
      </c>
      <c r="AV96" s="13" t="s">
        <v>80</v>
      </c>
      <c r="AW96" s="13" t="s">
        <v>35</v>
      </c>
      <c r="AX96" s="13" t="s">
        <v>73</v>
      </c>
      <c r="AY96" s="241" t="s">
        <v>139</v>
      </c>
    </row>
    <row r="97" s="13" customFormat="1">
      <c r="A97" s="13"/>
      <c r="B97" s="231"/>
      <c r="C97" s="232"/>
      <c r="D97" s="233" t="s">
        <v>150</v>
      </c>
      <c r="E97" s="234" t="s">
        <v>19</v>
      </c>
      <c r="F97" s="235" t="s">
        <v>354</v>
      </c>
      <c r="G97" s="232"/>
      <c r="H97" s="234" t="s">
        <v>19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150</v>
      </c>
      <c r="AU97" s="241" t="s">
        <v>83</v>
      </c>
      <c r="AV97" s="13" t="s">
        <v>80</v>
      </c>
      <c r="AW97" s="13" t="s">
        <v>35</v>
      </c>
      <c r="AX97" s="13" t="s">
        <v>73</v>
      </c>
      <c r="AY97" s="241" t="s">
        <v>139</v>
      </c>
    </row>
    <row r="98" s="13" customFormat="1">
      <c r="A98" s="13"/>
      <c r="B98" s="231"/>
      <c r="C98" s="232"/>
      <c r="D98" s="233" t="s">
        <v>150</v>
      </c>
      <c r="E98" s="234" t="s">
        <v>19</v>
      </c>
      <c r="F98" s="235" t="s">
        <v>355</v>
      </c>
      <c r="G98" s="232"/>
      <c r="H98" s="234" t="s">
        <v>19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150</v>
      </c>
      <c r="AU98" s="241" t="s">
        <v>83</v>
      </c>
      <c r="AV98" s="13" t="s">
        <v>80</v>
      </c>
      <c r="AW98" s="13" t="s">
        <v>35</v>
      </c>
      <c r="AX98" s="13" t="s">
        <v>73</v>
      </c>
      <c r="AY98" s="241" t="s">
        <v>139</v>
      </c>
    </row>
    <row r="99" s="13" customFormat="1">
      <c r="A99" s="13"/>
      <c r="B99" s="231"/>
      <c r="C99" s="232"/>
      <c r="D99" s="233" t="s">
        <v>150</v>
      </c>
      <c r="E99" s="234" t="s">
        <v>19</v>
      </c>
      <c r="F99" s="235" t="s">
        <v>356</v>
      </c>
      <c r="G99" s="232"/>
      <c r="H99" s="234" t="s">
        <v>19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150</v>
      </c>
      <c r="AU99" s="241" t="s">
        <v>83</v>
      </c>
      <c r="AV99" s="13" t="s">
        <v>80</v>
      </c>
      <c r="AW99" s="13" t="s">
        <v>35</v>
      </c>
      <c r="AX99" s="13" t="s">
        <v>73</v>
      </c>
      <c r="AY99" s="241" t="s">
        <v>139</v>
      </c>
    </row>
    <row r="100" s="13" customFormat="1">
      <c r="A100" s="13"/>
      <c r="B100" s="231"/>
      <c r="C100" s="232"/>
      <c r="D100" s="233" t="s">
        <v>150</v>
      </c>
      <c r="E100" s="234" t="s">
        <v>19</v>
      </c>
      <c r="F100" s="235" t="s">
        <v>357</v>
      </c>
      <c r="G100" s="232"/>
      <c r="H100" s="234" t="s">
        <v>19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150</v>
      </c>
      <c r="AU100" s="241" t="s">
        <v>83</v>
      </c>
      <c r="AV100" s="13" t="s">
        <v>80</v>
      </c>
      <c r="AW100" s="13" t="s">
        <v>35</v>
      </c>
      <c r="AX100" s="13" t="s">
        <v>73</v>
      </c>
      <c r="AY100" s="241" t="s">
        <v>139</v>
      </c>
    </row>
    <row r="101" s="14" customFormat="1">
      <c r="A101" s="14"/>
      <c r="B101" s="242"/>
      <c r="C101" s="243"/>
      <c r="D101" s="233" t="s">
        <v>150</v>
      </c>
      <c r="E101" s="244" t="s">
        <v>19</v>
      </c>
      <c r="F101" s="245" t="s">
        <v>80</v>
      </c>
      <c r="G101" s="243"/>
      <c r="H101" s="246">
        <v>1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150</v>
      </c>
      <c r="AU101" s="252" t="s">
        <v>83</v>
      </c>
      <c r="AV101" s="14" t="s">
        <v>83</v>
      </c>
      <c r="AW101" s="14" t="s">
        <v>35</v>
      </c>
      <c r="AX101" s="14" t="s">
        <v>80</v>
      </c>
      <c r="AY101" s="252" t="s">
        <v>139</v>
      </c>
    </row>
    <row r="102" s="2" customFormat="1" ht="16.5" customHeight="1">
      <c r="A102" s="39"/>
      <c r="B102" s="40"/>
      <c r="C102" s="213" t="s">
        <v>83</v>
      </c>
      <c r="D102" s="213" t="s">
        <v>141</v>
      </c>
      <c r="E102" s="214" t="s">
        <v>358</v>
      </c>
      <c r="F102" s="215" t="s">
        <v>359</v>
      </c>
      <c r="G102" s="216" t="s">
        <v>317</v>
      </c>
      <c r="H102" s="217">
        <v>1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46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349</v>
      </c>
      <c r="AT102" s="224" t="s">
        <v>141</v>
      </c>
      <c r="AU102" s="224" t="s">
        <v>83</v>
      </c>
      <c r="AY102" s="18" t="s">
        <v>139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146</v>
      </c>
      <c r="BK102" s="225">
        <f>ROUND(I102*H102,2)</f>
        <v>0</v>
      </c>
      <c r="BL102" s="18" t="s">
        <v>349</v>
      </c>
      <c r="BM102" s="224" t="s">
        <v>360</v>
      </c>
    </row>
    <row r="103" s="13" customFormat="1">
      <c r="A103" s="13"/>
      <c r="B103" s="231"/>
      <c r="C103" s="232"/>
      <c r="D103" s="233" t="s">
        <v>150</v>
      </c>
      <c r="E103" s="234" t="s">
        <v>19</v>
      </c>
      <c r="F103" s="235" t="s">
        <v>361</v>
      </c>
      <c r="G103" s="232"/>
      <c r="H103" s="234" t="s">
        <v>19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150</v>
      </c>
      <c r="AU103" s="241" t="s">
        <v>83</v>
      </c>
      <c r="AV103" s="13" t="s">
        <v>80</v>
      </c>
      <c r="AW103" s="13" t="s">
        <v>35</v>
      </c>
      <c r="AX103" s="13" t="s">
        <v>73</v>
      </c>
      <c r="AY103" s="241" t="s">
        <v>139</v>
      </c>
    </row>
    <row r="104" s="13" customFormat="1">
      <c r="A104" s="13"/>
      <c r="B104" s="231"/>
      <c r="C104" s="232"/>
      <c r="D104" s="233" t="s">
        <v>150</v>
      </c>
      <c r="E104" s="234" t="s">
        <v>19</v>
      </c>
      <c r="F104" s="235" t="s">
        <v>362</v>
      </c>
      <c r="G104" s="232"/>
      <c r="H104" s="234" t="s">
        <v>19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150</v>
      </c>
      <c r="AU104" s="241" t="s">
        <v>83</v>
      </c>
      <c r="AV104" s="13" t="s">
        <v>80</v>
      </c>
      <c r="AW104" s="13" t="s">
        <v>35</v>
      </c>
      <c r="AX104" s="13" t="s">
        <v>73</v>
      </c>
      <c r="AY104" s="241" t="s">
        <v>139</v>
      </c>
    </row>
    <row r="105" s="13" customFormat="1">
      <c r="A105" s="13"/>
      <c r="B105" s="231"/>
      <c r="C105" s="232"/>
      <c r="D105" s="233" t="s">
        <v>150</v>
      </c>
      <c r="E105" s="234" t="s">
        <v>19</v>
      </c>
      <c r="F105" s="235" t="s">
        <v>363</v>
      </c>
      <c r="G105" s="232"/>
      <c r="H105" s="234" t="s">
        <v>19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150</v>
      </c>
      <c r="AU105" s="241" t="s">
        <v>83</v>
      </c>
      <c r="AV105" s="13" t="s">
        <v>80</v>
      </c>
      <c r="AW105" s="13" t="s">
        <v>35</v>
      </c>
      <c r="AX105" s="13" t="s">
        <v>73</v>
      </c>
      <c r="AY105" s="241" t="s">
        <v>139</v>
      </c>
    </row>
    <row r="106" s="13" customFormat="1">
      <c r="A106" s="13"/>
      <c r="B106" s="231"/>
      <c r="C106" s="232"/>
      <c r="D106" s="233" t="s">
        <v>150</v>
      </c>
      <c r="E106" s="234" t="s">
        <v>19</v>
      </c>
      <c r="F106" s="235" t="s">
        <v>364</v>
      </c>
      <c r="G106" s="232"/>
      <c r="H106" s="234" t="s">
        <v>19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150</v>
      </c>
      <c r="AU106" s="241" t="s">
        <v>83</v>
      </c>
      <c r="AV106" s="13" t="s">
        <v>80</v>
      </c>
      <c r="AW106" s="13" t="s">
        <v>35</v>
      </c>
      <c r="AX106" s="13" t="s">
        <v>73</v>
      </c>
      <c r="AY106" s="241" t="s">
        <v>139</v>
      </c>
    </row>
    <row r="107" s="13" customFormat="1">
      <c r="A107" s="13"/>
      <c r="B107" s="231"/>
      <c r="C107" s="232"/>
      <c r="D107" s="233" t="s">
        <v>150</v>
      </c>
      <c r="E107" s="234" t="s">
        <v>19</v>
      </c>
      <c r="F107" s="235" t="s">
        <v>365</v>
      </c>
      <c r="G107" s="232"/>
      <c r="H107" s="234" t="s">
        <v>19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150</v>
      </c>
      <c r="AU107" s="241" t="s">
        <v>83</v>
      </c>
      <c r="AV107" s="13" t="s">
        <v>80</v>
      </c>
      <c r="AW107" s="13" t="s">
        <v>35</v>
      </c>
      <c r="AX107" s="13" t="s">
        <v>73</v>
      </c>
      <c r="AY107" s="241" t="s">
        <v>139</v>
      </c>
    </row>
    <row r="108" s="13" customFormat="1">
      <c r="A108" s="13"/>
      <c r="B108" s="231"/>
      <c r="C108" s="232"/>
      <c r="D108" s="233" t="s">
        <v>150</v>
      </c>
      <c r="E108" s="234" t="s">
        <v>19</v>
      </c>
      <c r="F108" s="235" t="s">
        <v>366</v>
      </c>
      <c r="G108" s="232"/>
      <c r="H108" s="234" t="s">
        <v>19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150</v>
      </c>
      <c r="AU108" s="241" t="s">
        <v>83</v>
      </c>
      <c r="AV108" s="13" t="s">
        <v>80</v>
      </c>
      <c r="AW108" s="13" t="s">
        <v>35</v>
      </c>
      <c r="AX108" s="13" t="s">
        <v>73</v>
      </c>
      <c r="AY108" s="241" t="s">
        <v>139</v>
      </c>
    </row>
    <row r="109" s="14" customFormat="1">
      <c r="A109" s="14"/>
      <c r="B109" s="242"/>
      <c r="C109" s="243"/>
      <c r="D109" s="233" t="s">
        <v>150</v>
      </c>
      <c r="E109" s="244" t="s">
        <v>19</v>
      </c>
      <c r="F109" s="245" t="s">
        <v>80</v>
      </c>
      <c r="G109" s="243"/>
      <c r="H109" s="246">
        <v>1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150</v>
      </c>
      <c r="AU109" s="252" t="s">
        <v>83</v>
      </c>
      <c r="AV109" s="14" t="s">
        <v>83</v>
      </c>
      <c r="AW109" s="14" t="s">
        <v>35</v>
      </c>
      <c r="AX109" s="14" t="s">
        <v>80</v>
      </c>
      <c r="AY109" s="252" t="s">
        <v>139</v>
      </c>
    </row>
    <row r="110" s="12" customFormat="1" ht="22.8" customHeight="1">
      <c r="A110" s="12"/>
      <c r="B110" s="197"/>
      <c r="C110" s="198"/>
      <c r="D110" s="199" t="s">
        <v>72</v>
      </c>
      <c r="E110" s="211" t="s">
        <v>367</v>
      </c>
      <c r="F110" s="211" t="s">
        <v>368</v>
      </c>
      <c r="G110" s="198"/>
      <c r="H110" s="198"/>
      <c r="I110" s="201"/>
      <c r="J110" s="212">
        <f>BK110</f>
        <v>0</v>
      </c>
      <c r="K110" s="198"/>
      <c r="L110" s="203"/>
      <c r="M110" s="204"/>
      <c r="N110" s="205"/>
      <c r="O110" s="205"/>
      <c r="P110" s="206">
        <f>SUM(P111:P115)</f>
        <v>0</v>
      </c>
      <c r="Q110" s="205"/>
      <c r="R110" s="206">
        <f>SUM(R111:R115)</f>
        <v>0</v>
      </c>
      <c r="S110" s="205"/>
      <c r="T110" s="207">
        <f>SUM(T111:T115)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8" t="s">
        <v>146</v>
      </c>
      <c r="AT110" s="209" t="s">
        <v>72</v>
      </c>
      <c r="AU110" s="209" t="s">
        <v>80</v>
      </c>
      <c r="AY110" s="208" t="s">
        <v>139</v>
      </c>
      <c r="BK110" s="210">
        <f>SUM(BK111:BK115)</f>
        <v>0</v>
      </c>
    </row>
    <row r="111" s="2" customFormat="1" ht="49.05" customHeight="1">
      <c r="A111" s="39"/>
      <c r="B111" s="40"/>
      <c r="C111" s="213" t="s">
        <v>160</v>
      </c>
      <c r="D111" s="213" t="s">
        <v>141</v>
      </c>
      <c r="E111" s="214" t="s">
        <v>369</v>
      </c>
      <c r="F111" s="215" t="s">
        <v>370</v>
      </c>
      <c r="G111" s="216" t="s">
        <v>221</v>
      </c>
      <c r="H111" s="217">
        <v>1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46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371</v>
      </c>
      <c r="AT111" s="224" t="s">
        <v>141</v>
      </c>
      <c r="AU111" s="224" t="s">
        <v>83</v>
      </c>
      <c r="AY111" s="18" t="s">
        <v>139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146</v>
      </c>
      <c r="BK111" s="225">
        <f>ROUND(I111*H111,2)</f>
        <v>0</v>
      </c>
      <c r="BL111" s="18" t="s">
        <v>371</v>
      </c>
      <c r="BM111" s="224" t="s">
        <v>372</v>
      </c>
    </row>
    <row r="112" s="2" customFormat="1" ht="44.25" customHeight="1">
      <c r="A112" s="39"/>
      <c r="B112" s="40"/>
      <c r="C112" s="213" t="s">
        <v>146</v>
      </c>
      <c r="D112" s="213" t="s">
        <v>141</v>
      </c>
      <c r="E112" s="214" t="s">
        <v>373</v>
      </c>
      <c r="F112" s="215" t="s">
        <v>374</v>
      </c>
      <c r="G112" s="216" t="s">
        <v>221</v>
      </c>
      <c r="H112" s="217">
        <v>1</v>
      </c>
      <c r="I112" s="218"/>
      <c r="J112" s="219">
        <f>ROUND(I112*H112,2)</f>
        <v>0</v>
      </c>
      <c r="K112" s="215" t="s">
        <v>19</v>
      </c>
      <c r="L112" s="45"/>
      <c r="M112" s="220" t="s">
        <v>19</v>
      </c>
      <c r="N112" s="221" t="s">
        <v>46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371</v>
      </c>
      <c r="AT112" s="224" t="s">
        <v>141</v>
      </c>
      <c r="AU112" s="224" t="s">
        <v>83</v>
      </c>
      <c r="AY112" s="18" t="s">
        <v>139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146</v>
      </c>
      <c r="BK112" s="225">
        <f>ROUND(I112*H112,2)</f>
        <v>0</v>
      </c>
      <c r="BL112" s="18" t="s">
        <v>371</v>
      </c>
      <c r="BM112" s="224" t="s">
        <v>375</v>
      </c>
    </row>
    <row r="113" s="2" customFormat="1" ht="16.5" customHeight="1">
      <c r="A113" s="39"/>
      <c r="B113" s="40"/>
      <c r="C113" s="213" t="s">
        <v>172</v>
      </c>
      <c r="D113" s="213" t="s">
        <v>141</v>
      </c>
      <c r="E113" s="214" t="s">
        <v>376</v>
      </c>
      <c r="F113" s="215" t="s">
        <v>377</v>
      </c>
      <c r="G113" s="216" t="s">
        <v>317</v>
      </c>
      <c r="H113" s="217">
        <v>1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46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349</v>
      </c>
      <c r="AT113" s="224" t="s">
        <v>141</v>
      </c>
      <c r="AU113" s="224" t="s">
        <v>83</v>
      </c>
      <c r="AY113" s="18" t="s">
        <v>139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146</v>
      </c>
      <c r="BK113" s="225">
        <f>ROUND(I113*H113,2)</f>
        <v>0</v>
      </c>
      <c r="BL113" s="18" t="s">
        <v>349</v>
      </c>
      <c r="BM113" s="224" t="s">
        <v>378</v>
      </c>
    </row>
    <row r="114" s="13" customFormat="1">
      <c r="A114" s="13"/>
      <c r="B114" s="231"/>
      <c r="C114" s="232"/>
      <c r="D114" s="233" t="s">
        <v>150</v>
      </c>
      <c r="E114" s="234" t="s">
        <v>19</v>
      </c>
      <c r="F114" s="235" t="s">
        <v>379</v>
      </c>
      <c r="G114" s="232"/>
      <c r="H114" s="234" t="s">
        <v>19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150</v>
      </c>
      <c r="AU114" s="241" t="s">
        <v>83</v>
      </c>
      <c r="AV114" s="13" t="s">
        <v>80</v>
      </c>
      <c r="AW114" s="13" t="s">
        <v>35</v>
      </c>
      <c r="AX114" s="13" t="s">
        <v>73</v>
      </c>
      <c r="AY114" s="241" t="s">
        <v>139</v>
      </c>
    </row>
    <row r="115" s="14" customFormat="1">
      <c r="A115" s="14"/>
      <c r="B115" s="242"/>
      <c r="C115" s="243"/>
      <c r="D115" s="233" t="s">
        <v>150</v>
      </c>
      <c r="E115" s="244" t="s">
        <v>19</v>
      </c>
      <c r="F115" s="245" t="s">
        <v>80</v>
      </c>
      <c r="G115" s="243"/>
      <c r="H115" s="246">
        <v>1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150</v>
      </c>
      <c r="AU115" s="252" t="s">
        <v>83</v>
      </c>
      <c r="AV115" s="14" t="s">
        <v>83</v>
      </c>
      <c r="AW115" s="14" t="s">
        <v>35</v>
      </c>
      <c r="AX115" s="14" t="s">
        <v>80</v>
      </c>
      <c r="AY115" s="252" t="s">
        <v>139</v>
      </c>
    </row>
    <row r="116" s="12" customFormat="1" ht="22.8" customHeight="1">
      <c r="A116" s="12"/>
      <c r="B116" s="197"/>
      <c r="C116" s="198"/>
      <c r="D116" s="199" t="s">
        <v>72</v>
      </c>
      <c r="E116" s="211" t="s">
        <v>380</v>
      </c>
      <c r="F116" s="211" t="s">
        <v>381</v>
      </c>
      <c r="G116" s="198"/>
      <c r="H116" s="198"/>
      <c r="I116" s="201"/>
      <c r="J116" s="212">
        <f>BK116</f>
        <v>0</v>
      </c>
      <c r="K116" s="198"/>
      <c r="L116" s="203"/>
      <c r="M116" s="204"/>
      <c r="N116" s="205"/>
      <c r="O116" s="205"/>
      <c r="P116" s="206">
        <f>SUM(P117:P126)</f>
        <v>0</v>
      </c>
      <c r="Q116" s="205"/>
      <c r="R116" s="206">
        <f>SUM(R117:R126)</f>
        <v>0</v>
      </c>
      <c r="S116" s="205"/>
      <c r="T116" s="207">
        <f>SUM(T117:T126)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8" t="s">
        <v>146</v>
      </c>
      <c r="AT116" s="209" t="s">
        <v>72</v>
      </c>
      <c r="AU116" s="209" t="s">
        <v>80</v>
      </c>
      <c r="AY116" s="208" t="s">
        <v>139</v>
      </c>
      <c r="BK116" s="210">
        <f>SUM(BK117:BK126)</f>
        <v>0</v>
      </c>
    </row>
    <row r="117" s="2" customFormat="1" ht="21.75" customHeight="1">
      <c r="A117" s="39"/>
      <c r="B117" s="40"/>
      <c r="C117" s="213" t="s">
        <v>184</v>
      </c>
      <c r="D117" s="213" t="s">
        <v>141</v>
      </c>
      <c r="E117" s="214" t="s">
        <v>382</v>
      </c>
      <c r="F117" s="215" t="s">
        <v>383</v>
      </c>
      <c r="G117" s="216" t="s">
        <v>317</v>
      </c>
      <c r="H117" s="217">
        <v>1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46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371</v>
      </c>
      <c r="AT117" s="224" t="s">
        <v>141</v>
      </c>
      <c r="AU117" s="224" t="s">
        <v>83</v>
      </c>
      <c r="AY117" s="18" t="s">
        <v>139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146</v>
      </c>
      <c r="BK117" s="225">
        <f>ROUND(I117*H117,2)</f>
        <v>0</v>
      </c>
      <c r="BL117" s="18" t="s">
        <v>371</v>
      </c>
      <c r="BM117" s="224" t="s">
        <v>384</v>
      </c>
    </row>
    <row r="118" s="13" customFormat="1">
      <c r="A118" s="13"/>
      <c r="B118" s="231"/>
      <c r="C118" s="232"/>
      <c r="D118" s="233" t="s">
        <v>150</v>
      </c>
      <c r="E118" s="234" t="s">
        <v>19</v>
      </c>
      <c r="F118" s="235" t="s">
        <v>385</v>
      </c>
      <c r="G118" s="232"/>
      <c r="H118" s="234" t="s">
        <v>19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150</v>
      </c>
      <c r="AU118" s="241" t="s">
        <v>83</v>
      </c>
      <c r="AV118" s="13" t="s">
        <v>80</v>
      </c>
      <c r="AW118" s="13" t="s">
        <v>35</v>
      </c>
      <c r="AX118" s="13" t="s">
        <v>73</v>
      </c>
      <c r="AY118" s="241" t="s">
        <v>139</v>
      </c>
    </row>
    <row r="119" s="13" customFormat="1">
      <c r="A119" s="13"/>
      <c r="B119" s="231"/>
      <c r="C119" s="232"/>
      <c r="D119" s="233" t="s">
        <v>150</v>
      </c>
      <c r="E119" s="234" t="s">
        <v>19</v>
      </c>
      <c r="F119" s="235" t="s">
        <v>386</v>
      </c>
      <c r="G119" s="232"/>
      <c r="H119" s="234" t="s">
        <v>19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150</v>
      </c>
      <c r="AU119" s="241" t="s">
        <v>83</v>
      </c>
      <c r="AV119" s="13" t="s">
        <v>80</v>
      </c>
      <c r="AW119" s="13" t="s">
        <v>35</v>
      </c>
      <c r="AX119" s="13" t="s">
        <v>73</v>
      </c>
      <c r="AY119" s="241" t="s">
        <v>139</v>
      </c>
    </row>
    <row r="120" s="13" customFormat="1">
      <c r="A120" s="13"/>
      <c r="B120" s="231"/>
      <c r="C120" s="232"/>
      <c r="D120" s="233" t="s">
        <v>150</v>
      </c>
      <c r="E120" s="234" t="s">
        <v>19</v>
      </c>
      <c r="F120" s="235" t="s">
        <v>387</v>
      </c>
      <c r="G120" s="232"/>
      <c r="H120" s="234" t="s">
        <v>19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150</v>
      </c>
      <c r="AU120" s="241" t="s">
        <v>83</v>
      </c>
      <c r="AV120" s="13" t="s">
        <v>80</v>
      </c>
      <c r="AW120" s="13" t="s">
        <v>35</v>
      </c>
      <c r="AX120" s="13" t="s">
        <v>73</v>
      </c>
      <c r="AY120" s="241" t="s">
        <v>139</v>
      </c>
    </row>
    <row r="121" s="14" customFormat="1">
      <c r="A121" s="14"/>
      <c r="B121" s="242"/>
      <c r="C121" s="243"/>
      <c r="D121" s="233" t="s">
        <v>150</v>
      </c>
      <c r="E121" s="244" t="s">
        <v>19</v>
      </c>
      <c r="F121" s="245" t="s">
        <v>80</v>
      </c>
      <c r="G121" s="243"/>
      <c r="H121" s="246">
        <v>1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150</v>
      </c>
      <c r="AU121" s="252" t="s">
        <v>83</v>
      </c>
      <c r="AV121" s="14" t="s">
        <v>83</v>
      </c>
      <c r="AW121" s="14" t="s">
        <v>35</v>
      </c>
      <c r="AX121" s="14" t="s">
        <v>80</v>
      </c>
      <c r="AY121" s="252" t="s">
        <v>139</v>
      </c>
    </row>
    <row r="122" s="2" customFormat="1" ht="24.15" customHeight="1">
      <c r="A122" s="39"/>
      <c r="B122" s="40"/>
      <c r="C122" s="213" t="s">
        <v>192</v>
      </c>
      <c r="D122" s="213" t="s">
        <v>141</v>
      </c>
      <c r="E122" s="214" t="s">
        <v>388</v>
      </c>
      <c r="F122" s="215" t="s">
        <v>389</v>
      </c>
      <c r="G122" s="216" t="s">
        <v>317</v>
      </c>
      <c r="H122" s="217">
        <v>1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46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371</v>
      </c>
      <c r="AT122" s="224" t="s">
        <v>141</v>
      </c>
      <c r="AU122" s="224" t="s">
        <v>83</v>
      </c>
      <c r="AY122" s="18" t="s">
        <v>139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146</v>
      </c>
      <c r="BK122" s="225">
        <f>ROUND(I122*H122,2)</f>
        <v>0</v>
      </c>
      <c r="BL122" s="18" t="s">
        <v>371</v>
      </c>
      <c r="BM122" s="224" t="s">
        <v>390</v>
      </c>
    </row>
    <row r="123" s="13" customFormat="1">
      <c r="A123" s="13"/>
      <c r="B123" s="231"/>
      <c r="C123" s="232"/>
      <c r="D123" s="233" t="s">
        <v>150</v>
      </c>
      <c r="E123" s="234" t="s">
        <v>19</v>
      </c>
      <c r="F123" s="235" t="s">
        <v>391</v>
      </c>
      <c r="G123" s="232"/>
      <c r="H123" s="234" t="s">
        <v>19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150</v>
      </c>
      <c r="AU123" s="241" t="s">
        <v>83</v>
      </c>
      <c r="AV123" s="13" t="s">
        <v>80</v>
      </c>
      <c r="AW123" s="13" t="s">
        <v>35</v>
      </c>
      <c r="AX123" s="13" t="s">
        <v>73</v>
      </c>
      <c r="AY123" s="241" t="s">
        <v>139</v>
      </c>
    </row>
    <row r="124" s="13" customFormat="1">
      <c r="A124" s="13"/>
      <c r="B124" s="231"/>
      <c r="C124" s="232"/>
      <c r="D124" s="233" t="s">
        <v>150</v>
      </c>
      <c r="E124" s="234" t="s">
        <v>19</v>
      </c>
      <c r="F124" s="235" t="s">
        <v>392</v>
      </c>
      <c r="G124" s="232"/>
      <c r="H124" s="234" t="s">
        <v>19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150</v>
      </c>
      <c r="AU124" s="241" t="s">
        <v>83</v>
      </c>
      <c r="AV124" s="13" t="s">
        <v>80</v>
      </c>
      <c r="AW124" s="13" t="s">
        <v>35</v>
      </c>
      <c r="AX124" s="13" t="s">
        <v>73</v>
      </c>
      <c r="AY124" s="241" t="s">
        <v>139</v>
      </c>
    </row>
    <row r="125" s="13" customFormat="1">
      <c r="A125" s="13"/>
      <c r="B125" s="231"/>
      <c r="C125" s="232"/>
      <c r="D125" s="233" t="s">
        <v>150</v>
      </c>
      <c r="E125" s="234" t="s">
        <v>19</v>
      </c>
      <c r="F125" s="235" t="s">
        <v>393</v>
      </c>
      <c r="G125" s="232"/>
      <c r="H125" s="234" t="s">
        <v>19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150</v>
      </c>
      <c r="AU125" s="241" t="s">
        <v>83</v>
      </c>
      <c r="AV125" s="13" t="s">
        <v>80</v>
      </c>
      <c r="AW125" s="13" t="s">
        <v>35</v>
      </c>
      <c r="AX125" s="13" t="s">
        <v>73</v>
      </c>
      <c r="AY125" s="241" t="s">
        <v>139</v>
      </c>
    </row>
    <row r="126" s="14" customFormat="1">
      <c r="A126" s="14"/>
      <c r="B126" s="242"/>
      <c r="C126" s="243"/>
      <c r="D126" s="233" t="s">
        <v>150</v>
      </c>
      <c r="E126" s="244" t="s">
        <v>19</v>
      </c>
      <c r="F126" s="245" t="s">
        <v>80</v>
      </c>
      <c r="G126" s="243"/>
      <c r="H126" s="246">
        <v>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150</v>
      </c>
      <c r="AU126" s="252" t="s">
        <v>83</v>
      </c>
      <c r="AV126" s="14" t="s">
        <v>83</v>
      </c>
      <c r="AW126" s="14" t="s">
        <v>35</v>
      </c>
      <c r="AX126" s="14" t="s">
        <v>80</v>
      </c>
      <c r="AY126" s="252" t="s">
        <v>139</v>
      </c>
    </row>
    <row r="127" s="12" customFormat="1" ht="22.8" customHeight="1">
      <c r="A127" s="12"/>
      <c r="B127" s="197"/>
      <c r="C127" s="198"/>
      <c r="D127" s="199" t="s">
        <v>72</v>
      </c>
      <c r="E127" s="211" t="s">
        <v>394</v>
      </c>
      <c r="F127" s="211" t="s">
        <v>395</v>
      </c>
      <c r="G127" s="198"/>
      <c r="H127" s="198"/>
      <c r="I127" s="201"/>
      <c r="J127" s="212">
        <f>BK127</f>
        <v>0</v>
      </c>
      <c r="K127" s="198"/>
      <c r="L127" s="203"/>
      <c r="M127" s="204"/>
      <c r="N127" s="205"/>
      <c r="O127" s="205"/>
      <c r="P127" s="206">
        <f>SUM(P128:P167)</f>
        <v>0</v>
      </c>
      <c r="Q127" s="205"/>
      <c r="R127" s="206">
        <f>SUM(R128:R167)</f>
        <v>0</v>
      </c>
      <c r="S127" s="205"/>
      <c r="T127" s="207">
        <f>SUM(T128:T167)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146</v>
      </c>
      <c r="AT127" s="209" t="s">
        <v>72</v>
      </c>
      <c r="AU127" s="209" t="s">
        <v>80</v>
      </c>
      <c r="AY127" s="208" t="s">
        <v>139</v>
      </c>
      <c r="BK127" s="210">
        <f>SUM(BK128:BK167)</f>
        <v>0</v>
      </c>
    </row>
    <row r="128" s="2" customFormat="1" ht="49.05" customHeight="1">
      <c r="A128" s="39"/>
      <c r="B128" s="40"/>
      <c r="C128" s="213" t="s">
        <v>197</v>
      </c>
      <c r="D128" s="213" t="s">
        <v>141</v>
      </c>
      <c r="E128" s="214" t="s">
        <v>396</v>
      </c>
      <c r="F128" s="215" t="s">
        <v>397</v>
      </c>
      <c r="G128" s="216" t="s">
        <v>317</v>
      </c>
      <c r="H128" s="217">
        <v>1</v>
      </c>
      <c r="I128" s="218"/>
      <c r="J128" s="219">
        <f>ROUND(I128*H128,2)</f>
        <v>0</v>
      </c>
      <c r="K128" s="215" t="s">
        <v>19</v>
      </c>
      <c r="L128" s="45"/>
      <c r="M128" s="220" t="s">
        <v>19</v>
      </c>
      <c r="N128" s="221" t="s">
        <v>46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371</v>
      </c>
      <c r="AT128" s="224" t="s">
        <v>141</v>
      </c>
      <c r="AU128" s="224" t="s">
        <v>83</v>
      </c>
      <c r="AY128" s="18" t="s">
        <v>139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146</v>
      </c>
      <c r="BK128" s="225">
        <f>ROUND(I128*H128,2)</f>
        <v>0</v>
      </c>
      <c r="BL128" s="18" t="s">
        <v>371</v>
      </c>
      <c r="BM128" s="224" t="s">
        <v>398</v>
      </c>
    </row>
    <row r="129" s="13" customFormat="1">
      <c r="A129" s="13"/>
      <c r="B129" s="231"/>
      <c r="C129" s="232"/>
      <c r="D129" s="233" t="s">
        <v>150</v>
      </c>
      <c r="E129" s="234" t="s">
        <v>19</v>
      </c>
      <c r="F129" s="235" t="s">
        <v>399</v>
      </c>
      <c r="G129" s="232"/>
      <c r="H129" s="234" t="s">
        <v>19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150</v>
      </c>
      <c r="AU129" s="241" t="s">
        <v>83</v>
      </c>
      <c r="AV129" s="13" t="s">
        <v>80</v>
      </c>
      <c r="AW129" s="13" t="s">
        <v>35</v>
      </c>
      <c r="AX129" s="13" t="s">
        <v>73</v>
      </c>
      <c r="AY129" s="241" t="s">
        <v>139</v>
      </c>
    </row>
    <row r="130" s="14" customFormat="1">
      <c r="A130" s="14"/>
      <c r="B130" s="242"/>
      <c r="C130" s="243"/>
      <c r="D130" s="233" t="s">
        <v>150</v>
      </c>
      <c r="E130" s="244" t="s">
        <v>19</v>
      </c>
      <c r="F130" s="245" t="s">
        <v>80</v>
      </c>
      <c r="G130" s="243"/>
      <c r="H130" s="246">
        <v>1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150</v>
      </c>
      <c r="AU130" s="252" t="s">
        <v>83</v>
      </c>
      <c r="AV130" s="14" t="s">
        <v>83</v>
      </c>
      <c r="AW130" s="14" t="s">
        <v>35</v>
      </c>
      <c r="AX130" s="14" t="s">
        <v>80</v>
      </c>
      <c r="AY130" s="252" t="s">
        <v>139</v>
      </c>
    </row>
    <row r="131" s="2" customFormat="1" ht="49.05" customHeight="1">
      <c r="A131" s="39"/>
      <c r="B131" s="40"/>
      <c r="C131" s="213" t="s">
        <v>206</v>
      </c>
      <c r="D131" s="213" t="s">
        <v>141</v>
      </c>
      <c r="E131" s="214" t="s">
        <v>400</v>
      </c>
      <c r="F131" s="215" t="s">
        <v>401</v>
      </c>
      <c r="G131" s="216" t="s">
        <v>317</v>
      </c>
      <c r="H131" s="217">
        <v>1</v>
      </c>
      <c r="I131" s="218"/>
      <c r="J131" s="219">
        <f>ROUND(I131*H131,2)</f>
        <v>0</v>
      </c>
      <c r="K131" s="215" t="s">
        <v>19</v>
      </c>
      <c r="L131" s="45"/>
      <c r="M131" s="220" t="s">
        <v>19</v>
      </c>
      <c r="N131" s="221" t="s">
        <v>46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371</v>
      </c>
      <c r="AT131" s="224" t="s">
        <v>141</v>
      </c>
      <c r="AU131" s="224" t="s">
        <v>83</v>
      </c>
      <c r="AY131" s="18" t="s">
        <v>139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146</v>
      </c>
      <c r="BK131" s="225">
        <f>ROUND(I131*H131,2)</f>
        <v>0</v>
      </c>
      <c r="BL131" s="18" t="s">
        <v>371</v>
      </c>
      <c r="BM131" s="224" t="s">
        <v>402</v>
      </c>
    </row>
    <row r="132" s="13" customFormat="1">
      <c r="A132" s="13"/>
      <c r="B132" s="231"/>
      <c r="C132" s="232"/>
      <c r="D132" s="233" t="s">
        <v>150</v>
      </c>
      <c r="E132" s="234" t="s">
        <v>19</v>
      </c>
      <c r="F132" s="235" t="s">
        <v>399</v>
      </c>
      <c r="G132" s="232"/>
      <c r="H132" s="234" t="s">
        <v>19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150</v>
      </c>
      <c r="AU132" s="241" t="s">
        <v>83</v>
      </c>
      <c r="AV132" s="13" t="s">
        <v>80</v>
      </c>
      <c r="AW132" s="13" t="s">
        <v>35</v>
      </c>
      <c r="AX132" s="13" t="s">
        <v>73</v>
      </c>
      <c r="AY132" s="241" t="s">
        <v>139</v>
      </c>
    </row>
    <row r="133" s="14" customFormat="1">
      <c r="A133" s="14"/>
      <c r="B133" s="242"/>
      <c r="C133" s="243"/>
      <c r="D133" s="233" t="s">
        <v>150</v>
      </c>
      <c r="E133" s="244" t="s">
        <v>19</v>
      </c>
      <c r="F133" s="245" t="s">
        <v>80</v>
      </c>
      <c r="G133" s="243"/>
      <c r="H133" s="246">
        <v>1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150</v>
      </c>
      <c r="AU133" s="252" t="s">
        <v>83</v>
      </c>
      <c r="AV133" s="14" t="s">
        <v>83</v>
      </c>
      <c r="AW133" s="14" t="s">
        <v>35</v>
      </c>
      <c r="AX133" s="14" t="s">
        <v>80</v>
      </c>
      <c r="AY133" s="252" t="s">
        <v>139</v>
      </c>
    </row>
    <row r="134" s="2" customFormat="1" ht="24.15" customHeight="1">
      <c r="A134" s="39"/>
      <c r="B134" s="40"/>
      <c r="C134" s="213" t="s">
        <v>211</v>
      </c>
      <c r="D134" s="213" t="s">
        <v>141</v>
      </c>
      <c r="E134" s="214" t="s">
        <v>403</v>
      </c>
      <c r="F134" s="215" t="s">
        <v>404</v>
      </c>
      <c r="G134" s="216" t="s">
        <v>317</v>
      </c>
      <c r="H134" s="217">
        <v>1</v>
      </c>
      <c r="I134" s="218"/>
      <c r="J134" s="219">
        <f>ROUND(I134*H134,2)</f>
        <v>0</v>
      </c>
      <c r="K134" s="215" t="s">
        <v>19</v>
      </c>
      <c r="L134" s="45"/>
      <c r="M134" s="220" t="s">
        <v>19</v>
      </c>
      <c r="N134" s="221" t="s">
        <v>46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371</v>
      </c>
      <c r="AT134" s="224" t="s">
        <v>141</v>
      </c>
      <c r="AU134" s="224" t="s">
        <v>83</v>
      </c>
      <c r="AY134" s="18" t="s">
        <v>139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146</v>
      </c>
      <c r="BK134" s="225">
        <f>ROUND(I134*H134,2)</f>
        <v>0</v>
      </c>
      <c r="BL134" s="18" t="s">
        <v>371</v>
      </c>
      <c r="BM134" s="224" t="s">
        <v>405</v>
      </c>
    </row>
    <row r="135" s="13" customFormat="1">
      <c r="A135" s="13"/>
      <c r="B135" s="231"/>
      <c r="C135" s="232"/>
      <c r="D135" s="233" t="s">
        <v>150</v>
      </c>
      <c r="E135" s="234" t="s">
        <v>19</v>
      </c>
      <c r="F135" s="235" t="s">
        <v>399</v>
      </c>
      <c r="G135" s="232"/>
      <c r="H135" s="234" t="s">
        <v>19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150</v>
      </c>
      <c r="AU135" s="241" t="s">
        <v>83</v>
      </c>
      <c r="AV135" s="13" t="s">
        <v>80</v>
      </c>
      <c r="AW135" s="13" t="s">
        <v>35</v>
      </c>
      <c r="AX135" s="13" t="s">
        <v>73</v>
      </c>
      <c r="AY135" s="241" t="s">
        <v>139</v>
      </c>
    </row>
    <row r="136" s="14" customFormat="1">
      <c r="A136" s="14"/>
      <c r="B136" s="242"/>
      <c r="C136" s="243"/>
      <c r="D136" s="233" t="s">
        <v>150</v>
      </c>
      <c r="E136" s="244" t="s">
        <v>19</v>
      </c>
      <c r="F136" s="245" t="s">
        <v>80</v>
      </c>
      <c r="G136" s="243"/>
      <c r="H136" s="246">
        <v>1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150</v>
      </c>
      <c r="AU136" s="252" t="s">
        <v>83</v>
      </c>
      <c r="AV136" s="14" t="s">
        <v>83</v>
      </c>
      <c r="AW136" s="14" t="s">
        <v>35</v>
      </c>
      <c r="AX136" s="14" t="s">
        <v>80</v>
      </c>
      <c r="AY136" s="252" t="s">
        <v>139</v>
      </c>
    </row>
    <row r="137" s="2" customFormat="1" ht="37.8" customHeight="1">
      <c r="A137" s="39"/>
      <c r="B137" s="40"/>
      <c r="C137" s="213" t="s">
        <v>218</v>
      </c>
      <c r="D137" s="213" t="s">
        <v>141</v>
      </c>
      <c r="E137" s="214" t="s">
        <v>406</v>
      </c>
      <c r="F137" s="215" t="s">
        <v>407</v>
      </c>
      <c r="G137" s="216" t="s">
        <v>317</v>
      </c>
      <c r="H137" s="217">
        <v>1</v>
      </c>
      <c r="I137" s="218"/>
      <c r="J137" s="219">
        <f>ROUND(I137*H137,2)</f>
        <v>0</v>
      </c>
      <c r="K137" s="215" t="s">
        <v>19</v>
      </c>
      <c r="L137" s="45"/>
      <c r="M137" s="220" t="s">
        <v>19</v>
      </c>
      <c r="N137" s="221" t="s">
        <v>46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371</v>
      </c>
      <c r="AT137" s="224" t="s">
        <v>141</v>
      </c>
      <c r="AU137" s="224" t="s">
        <v>83</v>
      </c>
      <c r="AY137" s="18" t="s">
        <v>139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146</v>
      </c>
      <c r="BK137" s="225">
        <f>ROUND(I137*H137,2)</f>
        <v>0</v>
      </c>
      <c r="BL137" s="18" t="s">
        <v>371</v>
      </c>
      <c r="BM137" s="224" t="s">
        <v>408</v>
      </c>
    </row>
    <row r="138" s="2" customFormat="1" ht="16.5" customHeight="1">
      <c r="A138" s="39"/>
      <c r="B138" s="40"/>
      <c r="C138" s="213" t="s">
        <v>8</v>
      </c>
      <c r="D138" s="213" t="s">
        <v>141</v>
      </c>
      <c r="E138" s="214" t="s">
        <v>409</v>
      </c>
      <c r="F138" s="215" t="s">
        <v>410</v>
      </c>
      <c r="G138" s="216" t="s">
        <v>317</v>
      </c>
      <c r="H138" s="217">
        <v>1</v>
      </c>
      <c r="I138" s="218"/>
      <c r="J138" s="219">
        <f>ROUND(I138*H138,2)</f>
        <v>0</v>
      </c>
      <c r="K138" s="215" t="s">
        <v>19</v>
      </c>
      <c r="L138" s="45"/>
      <c r="M138" s="220" t="s">
        <v>19</v>
      </c>
      <c r="N138" s="221" t="s">
        <v>46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371</v>
      </c>
      <c r="AT138" s="224" t="s">
        <v>141</v>
      </c>
      <c r="AU138" s="224" t="s">
        <v>83</v>
      </c>
      <c r="AY138" s="18" t="s">
        <v>139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146</v>
      </c>
      <c r="BK138" s="225">
        <f>ROUND(I138*H138,2)</f>
        <v>0</v>
      </c>
      <c r="BL138" s="18" t="s">
        <v>371</v>
      </c>
      <c r="BM138" s="224" t="s">
        <v>411</v>
      </c>
    </row>
    <row r="139" s="13" customFormat="1">
      <c r="A139" s="13"/>
      <c r="B139" s="231"/>
      <c r="C139" s="232"/>
      <c r="D139" s="233" t="s">
        <v>150</v>
      </c>
      <c r="E139" s="234" t="s">
        <v>19</v>
      </c>
      <c r="F139" s="235" t="s">
        <v>412</v>
      </c>
      <c r="G139" s="232"/>
      <c r="H139" s="234" t="s">
        <v>19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150</v>
      </c>
      <c r="AU139" s="241" t="s">
        <v>83</v>
      </c>
      <c r="AV139" s="13" t="s">
        <v>80</v>
      </c>
      <c r="AW139" s="13" t="s">
        <v>35</v>
      </c>
      <c r="AX139" s="13" t="s">
        <v>73</v>
      </c>
      <c r="AY139" s="241" t="s">
        <v>139</v>
      </c>
    </row>
    <row r="140" s="13" customFormat="1">
      <c r="A140" s="13"/>
      <c r="B140" s="231"/>
      <c r="C140" s="232"/>
      <c r="D140" s="233" t="s">
        <v>150</v>
      </c>
      <c r="E140" s="234" t="s">
        <v>19</v>
      </c>
      <c r="F140" s="235" t="s">
        <v>413</v>
      </c>
      <c r="G140" s="232"/>
      <c r="H140" s="234" t="s">
        <v>19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150</v>
      </c>
      <c r="AU140" s="241" t="s">
        <v>83</v>
      </c>
      <c r="AV140" s="13" t="s">
        <v>80</v>
      </c>
      <c r="AW140" s="13" t="s">
        <v>35</v>
      </c>
      <c r="AX140" s="13" t="s">
        <v>73</v>
      </c>
      <c r="AY140" s="241" t="s">
        <v>139</v>
      </c>
    </row>
    <row r="141" s="13" customFormat="1">
      <c r="A141" s="13"/>
      <c r="B141" s="231"/>
      <c r="C141" s="232"/>
      <c r="D141" s="233" t="s">
        <v>150</v>
      </c>
      <c r="E141" s="234" t="s">
        <v>19</v>
      </c>
      <c r="F141" s="235" t="s">
        <v>414</v>
      </c>
      <c r="G141" s="232"/>
      <c r="H141" s="234" t="s">
        <v>19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150</v>
      </c>
      <c r="AU141" s="241" t="s">
        <v>83</v>
      </c>
      <c r="AV141" s="13" t="s">
        <v>80</v>
      </c>
      <c r="AW141" s="13" t="s">
        <v>35</v>
      </c>
      <c r="AX141" s="13" t="s">
        <v>73</v>
      </c>
      <c r="AY141" s="241" t="s">
        <v>139</v>
      </c>
    </row>
    <row r="142" s="13" customFormat="1">
      <c r="A142" s="13"/>
      <c r="B142" s="231"/>
      <c r="C142" s="232"/>
      <c r="D142" s="233" t="s">
        <v>150</v>
      </c>
      <c r="E142" s="234" t="s">
        <v>19</v>
      </c>
      <c r="F142" s="235" t="s">
        <v>415</v>
      </c>
      <c r="G142" s="232"/>
      <c r="H142" s="234" t="s">
        <v>19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150</v>
      </c>
      <c r="AU142" s="241" t="s">
        <v>83</v>
      </c>
      <c r="AV142" s="13" t="s">
        <v>80</v>
      </c>
      <c r="AW142" s="13" t="s">
        <v>35</v>
      </c>
      <c r="AX142" s="13" t="s">
        <v>73</v>
      </c>
      <c r="AY142" s="241" t="s">
        <v>139</v>
      </c>
    </row>
    <row r="143" s="14" customFormat="1">
      <c r="A143" s="14"/>
      <c r="B143" s="242"/>
      <c r="C143" s="243"/>
      <c r="D143" s="233" t="s">
        <v>150</v>
      </c>
      <c r="E143" s="244" t="s">
        <v>19</v>
      </c>
      <c r="F143" s="245" t="s">
        <v>80</v>
      </c>
      <c r="G143" s="243"/>
      <c r="H143" s="246">
        <v>1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150</v>
      </c>
      <c r="AU143" s="252" t="s">
        <v>83</v>
      </c>
      <c r="AV143" s="14" t="s">
        <v>83</v>
      </c>
      <c r="AW143" s="14" t="s">
        <v>35</v>
      </c>
      <c r="AX143" s="14" t="s">
        <v>80</v>
      </c>
      <c r="AY143" s="252" t="s">
        <v>139</v>
      </c>
    </row>
    <row r="144" s="2" customFormat="1" ht="21.75" customHeight="1">
      <c r="A144" s="39"/>
      <c r="B144" s="40"/>
      <c r="C144" s="213" t="s">
        <v>234</v>
      </c>
      <c r="D144" s="213" t="s">
        <v>141</v>
      </c>
      <c r="E144" s="214" t="s">
        <v>416</v>
      </c>
      <c r="F144" s="215" t="s">
        <v>417</v>
      </c>
      <c r="G144" s="216" t="s">
        <v>317</v>
      </c>
      <c r="H144" s="217">
        <v>1</v>
      </c>
      <c r="I144" s="218"/>
      <c r="J144" s="219">
        <f>ROUND(I144*H144,2)</f>
        <v>0</v>
      </c>
      <c r="K144" s="215" t="s">
        <v>19</v>
      </c>
      <c r="L144" s="45"/>
      <c r="M144" s="220" t="s">
        <v>19</v>
      </c>
      <c r="N144" s="221" t="s">
        <v>46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371</v>
      </c>
      <c r="AT144" s="224" t="s">
        <v>141</v>
      </c>
      <c r="AU144" s="224" t="s">
        <v>83</v>
      </c>
      <c r="AY144" s="18" t="s">
        <v>139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146</v>
      </c>
      <c r="BK144" s="225">
        <f>ROUND(I144*H144,2)</f>
        <v>0</v>
      </c>
      <c r="BL144" s="18" t="s">
        <v>371</v>
      </c>
      <c r="BM144" s="224" t="s">
        <v>418</v>
      </c>
    </row>
    <row r="145" s="13" customFormat="1">
      <c r="A145" s="13"/>
      <c r="B145" s="231"/>
      <c r="C145" s="232"/>
      <c r="D145" s="233" t="s">
        <v>150</v>
      </c>
      <c r="E145" s="234" t="s">
        <v>19</v>
      </c>
      <c r="F145" s="235" t="s">
        <v>399</v>
      </c>
      <c r="G145" s="232"/>
      <c r="H145" s="234" t="s">
        <v>19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150</v>
      </c>
      <c r="AU145" s="241" t="s">
        <v>83</v>
      </c>
      <c r="AV145" s="13" t="s">
        <v>80</v>
      </c>
      <c r="AW145" s="13" t="s">
        <v>35</v>
      </c>
      <c r="AX145" s="13" t="s">
        <v>73</v>
      </c>
      <c r="AY145" s="241" t="s">
        <v>139</v>
      </c>
    </row>
    <row r="146" s="14" customFormat="1">
      <c r="A146" s="14"/>
      <c r="B146" s="242"/>
      <c r="C146" s="243"/>
      <c r="D146" s="233" t="s">
        <v>150</v>
      </c>
      <c r="E146" s="244" t="s">
        <v>19</v>
      </c>
      <c r="F146" s="245" t="s">
        <v>80</v>
      </c>
      <c r="G146" s="243"/>
      <c r="H146" s="246">
        <v>1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150</v>
      </c>
      <c r="AU146" s="252" t="s">
        <v>83</v>
      </c>
      <c r="AV146" s="14" t="s">
        <v>83</v>
      </c>
      <c r="AW146" s="14" t="s">
        <v>35</v>
      </c>
      <c r="AX146" s="14" t="s">
        <v>80</v>
      </c>
      <c r="AY146" s="252" t="s">
        <v>139</v>
      </c>
    </row>
    <row r="147" s="2" customFormat="1" ht="24.15" customHeight="1">
      <c r="A147" s="39"/>
      <c r="B147" s="40"/>
      <c r="C147" s="213" t="s">
        <v>241</v>
      </c>
      <c r="D147" s="213" t="s">
        <v>141</v>
      </c>
      <c r="E147" s="214" t="s">
        <v>419</v>
      </c>
      <c r="F147" s="215" t="s">
        <v>420</v>
      </c>
      <c r="G147" s="216" t="s">
        <v>317</v>
      </c>
      <c r="H147" s="217">
        <v>1</v>
      </c>
      <c r="I147" s="218"/>
      <c r="J147" s="219">
        <f>ROUND(I147*H147,2)</f>
        <v>0</v>
      </c>
      <c r="K147" s="215" t="s">
        <v>19</v>
      </c>
      <c r="L147" s="45"/>
      <c r="M147" s="220" t="s">
        <v>19</v>
      </c>
      <c r="N147" s="221" t="s">
        <v>46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371</v>
      </c>
      <c r="AT147" s="224" t="s">
        <v>141</v>
      </c>
      <c r="AU147" s="224" t="s">
        <v>83</v>
      </c>
      <c r="AY147" s="18" t="s">
        <v>139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146</v>
      </c>
      <c r="BK147" s="225">
        <f>ROUND(I147*H147,2)</f>
        <v>0</v>
      </c>
      <c r="BL147" s="18" t="s">
        <v>371</v>
      </c>
      <c r="BM147" s="224" t="s">
        <v>421</v>
      </c>
    </row>
    <row r="148" s="13" customFormat="1">
      <c r="A148" s="13"/>
      <c r="B148" s="231"/>
      <c r="C148" s="232"/>
      <c r="D148" s="233" t="s">
        <v>150</v>
      </c>
      <c r="E148" s="234" t="s">
        <v>19</v>
      </c>
      <c r="F148" s="235" t="s">
        <v>399</v>
      </c>
      <c r="G148" s="232"/>
      <c r="H148" s="234" t="s">
        <v>19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150</v>
      </c>
      <c r="AU148" s="241" t="s">
        <v>83</v>
      </c>
      <c r="AV148" s="13" t="s">
        <v>80</v>
      </c>
      <c r="AW148" s="13" t="s">
        <v>35</v>
      </c>
      <c r="AX148" s="13" t="s">
        <v>73</v>
      </c>
      <c r="AY148" s="241" t="s">
        <v>139</v>
      </c>
    </row>
    <row r="149" s="13" customFormat="1">
      <c r="A149" s="13"/>
      <c r="B149" s="231"/>
      <c r="C149" s="232"/>
      <c r="D149" s="233" t="s">
        <v>150</v>
      </c>
      <c r="E149" s="234" t="s">
        <v>19</v>
      </c>
      <c r="F149" s="235" t="s">
        <v>422</v>
      </c>
      <c r="G149" s="232"/>
      <c r="H149" s="234" t="s">
        <v>19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150</v>
      </c>
      <c r="AU149" s="241" t="s">
        <v>83</v>
      </c>
      <c r="AV149" s="13" t="s">
        <v>80</v>
      </c>
      <c r="AW149" s="13" t="s">
        <v>35</v>
      </c>
      <c r="AX149" s="13" t="s">
        <v>73</v>
      </c>
      <c r="AY149" s="241" t="s">
        <v>139</v>
      </c>
    </row>
    <row r="150" s="13" customFormat="1">
      <c r="A150" s="13"/>
      <c r="B150" s="231"/>
      <c r="C150" s="232"/>
      <c r="D150" s="233" t="s">
        <v>150</v>
      </c>
      <c r="E150" s="234" t="s">
        <v>19</v>
      </c>
      <c r="F150" s="235" t="s">
        <v>423</v>
      </c>
      <c r="G150" s="232"/>
      <c r="H150" s="234" t="s">
        <v>19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150</v>
      </c>
      <c r="AU150" s="241" t="s">
        <v>83</v>
      </c>
      <c r="AV150" s="13" t="s">
        <v>80</v>
      </c>
      <c r="AW150" s="13" t="s">
        <v>35</v>
      </c>
      <c r="AX150" s="13" t="s">
        <v>73</v>
      </c>
      <c r="AY150" s="241" t="s">
        <v>139</v>
      </c>
    </row>
    <row r="151" s="13" customFormat="1">
      <c r="A151" s="13"/>
      <c r="B151" s="231"/>
      <c r="C151" s="232"/>
      <c r="D151" s="233" t="s">
        <v>150</v>
      </c>
      <c r="E151" s="234" t="s">
        <v>19</v>
      </c>
      <c r="F151" s="235" t="s">
        <v>424</v>
      </c>
      <c r="G151" s="232"/>
      <c r="H151" s="234" t="s">
        <v>19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150</v>
      </c>
      <c r="AU151" s="241" t="s">
        <v>83</v>
      </c>
      <c r="AV151" s="13" t="s">
        <v>80</v>
      </c>
      <c r="AW151" s="13" t="s">
        <v>35</v>
      </c>
      <c r="AX151" s="13" t="s">
        <v>73</v>
      </c>
      <c r="AY151" s="241" t="s">
        <v>139</v>
      </c>
    </row>
    <row r="152" s="13" customFormat="1">
      <c r="A152" s="13"/>
      <c r="B152" s="231"/>
      <c r="C152" s="232"/>
      <c r="D152" s="233" t="s">
        <v>150</v>
      </c>
      <c r="E152" s="234" t="s">
        <v>19</v>
      </c>
      <c r="F152" s="235" t="s">
        <v>425</v>
      </c>
      <c r="G152" s="232"/>
      <c r="H152" s="234" t="s">
        <v>19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150</v>
      </c>
      <c r="AU152" s="241" t="s">
        <v>83</v>
      </c>
      <c r="AV152" s="13" t="s">
        <v>80</v>
      </c>
      <c r="AW152" s="13" t="s">
        <v>35</v>
      </c>
      <c r="AX152" s="13" t="s">
        <v>73</v>
      </c>
      <c r="AY152" s="241" t="s">
        <v>139</v>
      </c>
    </row>
    <row r="153" s="13" customFormat="1">
      <c r="A153" s="13"/>
      <c r="B153" s="231"/>
      <c r="C153" s="232"/>
      <c r="D153" s="233" t="s">
        <v>150</v>
      </c>
      <c r="E153" s="234" t="s">
        <v>19</v>
      </c>
      <c r="F153" s="235" t="s">
        <v>426</v>
      </c>
      <c r="G153" s="232"/>
      <c r="H153" s="234" t="s">
        <v>19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150</v>
      </c>
      <c r="AU153" s="241" t="s">
        <v>83</v>
      </c>
      <c r="AV153" s="13" t="s">
        <v>80</v>
      </c>
      <c r="AW153" s="13" t="s">
        <v>35</v>
      </c>
      <c r="AX153" s="13" t="s">
        <v>73</v>
      </c>
      <c r="AY153" s="241" t="s">
        <v>139</v>
      </c>
    </row>
    <row r="154" s="13" customFormat="1">
      <c r="A154" s="13"/>
      <c r="B154" s="231"/>
      <c r="C154" s="232"/>
      <c r="D154" s="233" t="s">
        <v>150</v>
      </c>
      <c r="E154" s="234" t="s">
        <v>19</v>
      </c>
      <c r="F154" s="235" t="s">
        <v>427</v>
      </c>
      <c r="G154" s="232"/>
      <c r="H154" s="234" t="s">
        <v>19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150</v>
      </c>
      <c r="AU154" s="241" t="s">
        <v>83</v>
      </c>
      <c r="AV154" s="13" t="s">
        <v>80</v>
      </c>
      <c r="AW154" s="13" t="s">
        <v>35</v>
      </c>
      <c r="AX154" s="13" t="s">
        <v>73</v>
      </c>
      <c r="AY154" s="241" t="s">
        <v>139</v>
      </c>
    </row>
    <row r="155" s="13" customFormat="1">
      <c r="A155" s="13"/>
      <c r="B155" s="231"/>
      <c r="C155" s="232"/>
      <c r="D155" s="233" t="s">
        <v>150</v>
      </c>
      <c r="E155" s="234" t="s">
        <v>19</v>
      </c>
      <c r="F155" s="235" t="s">
        <v>428</v>
      </c>
      <c r="G155" s="232"/>
      <c r="H155" s="234" t="s">
        <v>19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150</v>
      </c>
      <c r="AU155" s="241" t="s">
        <v>83</v>
      </c>
      <c r="AV155" s="13" t="s">
        <v>80</v>
      </c>
      <c r="AW155" s="13" t="s">
        <v>35</v>
      </c>
      <c r="AX155" s="13" t="s">
        <v>73</v>
      </c>
      <c r="AY155" s="241" t="s">
        <v>139</v>
      </c>
    </row>
    <row r="156" s="13" customFormat="1">
      <c r="A156" s="13"/>
      <c r="B156" s="231"/>
      <c r="C156" s="232"/>
      <c r="D156" s="233" t="s">
        <v>150</v>
      </c>
      <c r="E156" s="234" t="s">
        <v>19</v>
      </c>
      <c r="F156" s="235" t="s">
        <v>429</v>
      </c>
      <c r="G156" s="232"/>
      <c r="H156" s="234" t="s">
        <v>19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150</v>
      </c>
      <c r="AU156" s="241" t="s">
        <v>83</v>
      </c>
      <c r="AV156" s="13" t="s">
        <v>80</v>
      </c>
      <c r="AW156" s="13" t="s">
        <v>35</v>
      </c>
      <c r="AX156" s="13" t="s">
        <v>73</v>
      </c>
      <c r="AY156" s="241" t="s">
        <v>139</v>
      </c>
    </row>
    <row r="157" s="14" customFormat="1">
      <c r="A157" s="14"/>
      <c r="B157" s="242"/>
      <c r="C157" s="243"/>
      <c r="D157" s="233" t="s">
        <v>150</v>
      </c>
      <c r="E157" s="244" t="s">
        <v>19</v>
      </c>
      <c r="F157" s="245" t="s">
        <v>80</v>
      </c>
      <c r="G157" s="243"/>
      <c r="H157" s="246">
        <v>1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150</v>
      </c>
      <c r="AU157" s="252" t="s">
        <v>83</v>
      </c>
      <c r="AV157" s="14" t="s">
        <v>83</v>
      </c>
      <c r="AW157" s="14" t="s">
        <v>35</v>
      </c>
      <c r="AX157" s="14" t="s">
        <v>80</v>
      </c>
      <c r="AY157" s="252" t="s">
        <v>139</v>
      </c>
    </row>
    <row r="158" s="2" customFormat="1" ht="24.15" customHeight="1">
      <c r="A158" s="39"/>
      <c r="B158" s="40"/>
      <c r="C158" s="213" t="s">
        <v>251</v>
      </c>
      <c r="D158" s="213" t="s">
        <v>141</v>
      </c>
      <c r="E158" s="214" t="s">
        <v>430</v>
      </c>
      <c r="F158" s="215" t="s">
        <v>431</v>
      </c>
      <c r="G158" s="216" t="s">
        <v>317</v>
      </c>
      <c r="H158" s="217">
        <v>1</v>
      </c>
      <c r="I158" s="218"/>
      <c r="J158" s="219">
        <f>ROUND(I158*H158,2)</f>
        <v>0</v>
      </c>
      <c r="K158" s="215" t="s">
        <v>19</v>
      </c>
      <c r="L158" s="45"/>
      <c r="M158" s="220" t="s">
        <v>19</v>
      </c>
      <c r="N158" s="221" t="s">
        <v>46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371</v>
      </c>
      <c r="AT158" s="224" t="s">
        <v>141</v>
      </c>
      <c r="AU158" s="224" t="s">
        <v>83</v>
      </c>
      <c r="AY158" s="18" t="s">
        <v>139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146</v>
      </c>
      <c r="BK158" s="225">
        <f>ROUND(I158*H158,2)</f>
        <v>0</v>
      </c>
      <c r="BL158" s="18" t="s">
        <v>371</v>
      </c>
      <c r="BM158" s="224" t="s">
        <v>432</v>
      </c>
    </row>
    <row r="159" s="13" customFormat="1">
      <c r="A159" s="13"/>
      <c r="B159" s="231"/>
      <c r="C159" s="232"/>
      <c r="D159" s="233" t="s">
        <v>150</v>
      </c>
      <c r="E159" s="234" t="s">
        <v>19</v>
      </c>
      <c r="F159" s="235" t="s">
        <v>433</v>
      </c>
      <c r="G159" s="232"/>
      <c r="H159" s="234" t="s">
        <v>19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150</v>
      </c>
      <c r="AU159" s="241" t="s">
        <v>83</v>
      </c>
      <c r="AV159" s="13" t="s">
        <v>80</v>
      </c>
      <c r="AW159" s="13" t="s">
        <v>35</v>
      </c>
      <c r="AX159" s="13" t="s">
        <v>73</v>
      </c>
      <c r="AY159" s="241" t="s">
        <v>139</v>
      </c>
    </row>
    <row r="160" s="14" customFormat="1">
      <c r="A160" s="14"/>
      <c r="B160" s="242"/>
      <c r="C160" s="243"/>
      <c r="D160" s="233" t="s">
        <v>150</v>
      </c>
      <c r="E160" s="244" t="s">
        <v>19</v>
      </c>
      <c r="F160" s="245" t="s">
        <v>80</v>
      </c>
      <c r="G160" s="243"/>
      <c r="H160" s="246">
        <v>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150</v>
      </c>
      <c r="AU160" s="252" t="s">
        <v>83</v>
      </c>
      <c r="AV160" s="14" t="s">
        <v>83</v>
      </c>
      <c r="AW160" s="14" t="s">
        <v>35</v>
      </c>
      <c r="AX160" s="14" t="s">
        <v>80</v>
      </c>
      <c r="AY160" s="252" t="s">
        <v>139</v>
      </c>
    </row>
    <row r="161" s="2" customFormat="1" ht="33" customHeight="1">
      <c r="A161" s="39"/>
      <c r="B161" s="40"/>
      <c r="C161" s="213" t="s">
        <v>257</v>
      </c>
      <c r="D161" s="213" t="s">
        <v>141</v>
      </c>
      <c r="E161" s="214" t="s">
        <v>434</v>
      </c>
      <c r="F161" s="215" t="s">
        <v>435</v>
      </c>
      <c r="G161" s="216" t="s">
        <v>317</v>
      </c>
      <c r="H161" s="217">
        <v>1</v>
      </c>
      <c r="I161" s="218"/>
      <c r="J161" s="219">
        <f>ROUND(I161*H161,2)</f>
        <v>0</v>
      </c>
      <c r="K161" s="215" t="s">
        <v>19</v>
      </c>
      <c r="L161" s="45"/>
      <c r="M161" s="220" t="s">
        <v>19</v>
      </c>
      <c r="N161" s="221" t="s">
        <v>46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371</v>
      </c>
      <c r="AT161" s="224" t="s">
        <v>141</v>
      </c>
      <c r="AU161" s="224" t="s">
        <v>83</v>
      </c>
      <c r="AY161" s="18" t="s">
        <v>139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146</v>
      </c>
      <c r="BK161" s="225">
        <f>ROUND(I161*H161,2)</f>
        <v>0</v>
      </c>
      <c r="BL161" s="18" t="s">
        <v>371</v>
      </c>
      <c r="BM161" s="224" t="s">
        <v>436</v>
      </c>
    </row>
    <row r="162" s="13" customFormat="1">
      <c r="A162" s="13"/>
      <c r="B162" s="231"/>
      <c r="C162" s="232"/>
      <c r="D162" s="233" t="s">
        <v>150</v>
      </c>
      <c r="E162" s="234" t="s">
        <v>19</v>
      </c>
      <c r="F162" s="235" t="s">
        <v>437</v>
      </c>
      <c r="G162" s="232"/>
      <c r="H162" s="234" t="s">
        <v>19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150</v>
      </c>
      <c r="AU162" s="241" t="s">
        <v>83</v>
      </c>
      <c r="AV162" s="13" t="s">
        <v>80</v>
      </c>
      <c r="AW162" s="13" t="s">
        <v>35</v>
      </c>
      <c r="AX162" s="13" t="s">
        <v>73</v>
      </c>
      <c r="AY162" s="241" t="s">
        <v>139</v>
      </c>
    </row>
    <row r="163" s="13" customFormat="1">
      <c r="A163" s="13"/>
      <c r="B163" s="231"/>
      <c r="C163" s="232"/>
      <c r="D163" s="233" t="s">
        <v>150</v>
      </c>
      <c r="E163" s="234" t="s">
        <v>19</v>
      </c>
      <c r="F163" s="235" t="s">
        <v>438</v>
      </c>
      <c r="G163" s="232"/>
      <c r="H163" s="234" t="s">
        <v>19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150</v>
      </c>
      <c r="AU163" s="241" t="s">
        <v>83</v>
      </c>
      <c r="AV163" s="13" t="s">
        <v>80</v>
      </c>
      <c r="AW163" s="13" t="s">
        <v>35</v>
      </c>
      <c r="AX163" s="13" t="s">
        <v>73</v>
      </c>
      <c r="AY163" s="241" t="s">
        <v>139</v>
      </c>
    </row>
    <row r="164" s="13" customFormat="1">
      <c r="A164" s="13"/>
      <c r="B164" s="231"/>
      <c r="C164" s="232"/>
      <c r="D164" s="233" t="s">
        <v>150</v>
      </c>
      <c r="E164" s="234" t="s">
        <v>19</v>
      </c>
      <c r="F164" s="235" t="s">
        <v>439</v>
      </c>
      <c r="G164" s="232"/>
      <c r="H164" s="234" t="s">
        <v>19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150</v>
      </c>
      <c r="AU164" s="241" t="s">
        <v>83</v>
      </c>
      <c r="AV164" s="13" t="s">
        <v>80</v>
      </c>
      <c r="AW164" s="13" t="s">
        <v>35</v>
      </c>
      <c r="AX164" s="13" t="s">
        <v>73</v>
      </c>
      <c r="AY164" s="241" t="s">
        <v>139</v>
      </c>
    </row>
    <row r="165" s="14" customFormat="1">
      <c r="A165" s="14"/>
      <c r="B165" s="242"/>
      <c r="C165" s="243"/>
      <c r="D165" s="233" t="s">
        <v>150</v>
      </c>
      <c r="E165" s="244" t="s">
        <v>19</v>
      </c>
      <c r="F165" s="245" t="s">
        <v>80</v>
      </c>
      <c r="G165" s="243"/>
      <c r="H165" s="246">
        <v>1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150</v>
      </c>
      <c r="AU165" s="252" t="s">
        <v>83</v>
      </c>
      <c r="AV165" s="14" t="s">
        <v>83</v>
      </c>
      <c r="AW165" s="14" t="s">
        <v>35</v>
      </c>
      <c r="AX165" s="14" t="s">
        <v>80</v>
      </c>
      <c r="AY165" s="252" t="s">
        <v>139</v>
      </c>
    </row>
    <row r="166" s="2" customFormat="1" ht="16.5" customHeight="1">
      <c r="A166" s="39"/>
      <c r="B166" s="40"/>
      <c r="C166" s="213" t="s">
        <v>265</v>
      </c>
      <c r="D166" s="213" t="s">
        <v>141</v>
      </c>
      <c r="E166" s="214" t="s">
        <v>440</v>
      </c>
      <c r="F166" s="215" t="s">
        <v>441</v>
      </c>
      <c r="G166" s="216" t="s">
        <v>317</v>
      </c>
      <c r="H166" s="217">
        <v>1</v>
      </c>
      <c r="I166" s="218"/>
      <c r="J166" s="219">
        <f>ROUND(I166*H166,2)</f>
        <v>0</v>
      </c>
      <c r="K166" s="215" t="s">
        <v>19</v>
      </c>
      <c r="L166" s="45"/>
      <c r="M166" s="220" t="s">
        <v>19</v>
      </c>
      <c r="N166" s="221" t="s">
        <v>46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371</v>
      </c>
      <c r="AT166" s="224" t="s">
        <v>141</v>
      </c>
      <c r="AU166" s="224" t="s">
        <v>83</v>
      </c>
      <c r="AY166" s="18" t="s">
        <v>139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146</v>
      </c>
      <c r="BK166" s="225">
        <f>ROUND(I166*H166,2)</f>
        <v>0</v>
      </c>
      <c r="BL166" s="18" t="s">
        <v>371</v>
      </c>
      <c r="BM166" s="224" t="s">
        <v>442</v>
      </c>
    </row>
    <row r="167" s="14" customFormat="1">
      <c r="A167" s="14"/>
      <c r="B167" s="242"/>
      <c r="C167" s="243"/>
      <c r="D167" s="233" t="s">
        <v>150</v>
      </c>
      <c r="E167" s="244" t="s">
        <v>19</v>
      </c>
      <c r="F167" s="245" t="s">
        <v>80</v>
      </c>
      <c r="G167" s="243"/>
      <c r="H167" s="246">
        <v>1</v>
      </c>
      <c r="I167" s="247"/>
      <c r="J167" s="243"/>
      <c r="K167" s="243"/>
      <c r="L167" s="248"/>
      <c r="M167" s="292"/>
      <c r="N167" s="293"/>
      <c r="O167" s="293"/>
      <c r="P167" s="293"/>
      <c r="Q167" s="293"/>
      <c r="R167" s="293"/>
      <c r="S167" s="293"/>
      <c r="T167" s="29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150</v>
      </c>
      <c r="AU167" s="252" t="s">
        <v>83</v>
      </c>
      <c r="AV167" s="14" t="s">
        <v>83</v>
      </c>
      <c r="AW167" s="14" t="s">
        <v>35</v>
      </c>
      <c r="AX167" s="14" t="s">
        <v>80</v>
      </c>
      <c r="AY167" s="252" t="s">
        <v>139</v>
      </c>
    </row>
    <row r="168" s="2" customFormat="1" ht="6.96" customHeight="1">
      <c r="A168" s="39"/>
      <c r="B168" s="60"/>
      <c r="C168" s="61"/>
      <c r="D168" s="61"/>
      <c r="E168" s="61"/>
      <c r="F168" s="61"/>
      <c r="G168" s="61"/>
      <c r="H168" s="61"/>
      <c r="I168" s="61"/>
      <c r="J168" s="61"/>
      <c r="K168" s="61"/>
      <c r="L168" s="45"/>
      <c r="M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</row>
  </sheetData>
  <sheetProtection sheet="1" autoFilter="0" formatColumns="0" formatRows="0" objects="1" scenarios="1" spinCount="100000" saltValue="FDJScaMe34RhfeDFODHOKNtVmC3NdKxmlbvo8DPoYZ5nyQX7Q/ZiVTVLC+WRTWzGgHsUd27XnP5QdqLALv6GYQ==" hashValue="Exls0sFyKgIKv667t7npYJO4sCaF3T6fELjDdbpnwFMo2k6BHJmREZ9bbaV7wCuZ62ew/AxTd3Iy6PisRGKwDw==" algorithmName="SHA-512" password="CC35"/>
  <autoFilter ref="C89:K16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83</v>
      </c>
    </row>
    <row r="4" hidden="1" s="1" customFormat="1" ht="24.96" customHeight="1">
      <c r="B4" s="21"/>
      <c r="D4" s="141" t="s">
        <v>106</v>
      </c>
      <c r="L4" s="21"/>
      <c r="M4" s="14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3" t="s">
        <v>16</v>
      </c>
      <c r="L6" s="21"/>
    </row>
    <row r="7" hidden="1" s="1" customFormat="1" ht="16.5" customHeight="1">
      <c r="B7" s="21"/>
      <c r="E7" s="144" t="str">
        <f>'Rekapitulace stavby'!K6</f>
        <v>Novohradka, Ležák, Hrochův Týnec, obnova vodního toku</v>
      </c>
      <c r="F7" s="143"/>
      <c r="G7" s="143"/>
      <c r="H7" s="143"/>
      <c r="L7" s="21"/>
    </row>
    <row r="8" hidden="1" s="1" customFormat="1" ht="12" customHeight="1">
      <c r="B8" s="21"/>
      <c r="D8" s="143" t="s">
        <v>107</v>
      </c>
      <c r="L8" s="21"/>
    </row>
    <row r="9" hidden="1" s="2" customFormat="1" ht="16.5" customHeight="1">
      <c r="A9" s="39"/>
      <c r="B9" s="45"/>
      <c r="C9" s="39"/>
      <c r="D9" s="39"/>
      <c r="E9" s="144" t="s">
        <v>443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3" t="s">
        <v>109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6" t="s">
        <v>444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27.5.2025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29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ROUND(J94,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ROUND((SUM(BE94:BE395)),  2)</f>
        <v>0</v>
      </c>
      <c r="G35" s="39"/>
      <c r="H35" s="39"/>
      <c r="I35" s="158">
        <v>0.20999999999999999</v>
      </c>
      <c r="J35" s="157">
        <f>ROUND(((SUM(BE94:BE395))*I35),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57">
        <f>ROUND((SUM(BF94:BF395)),  2)</f>
        <v>0</v>
      </c>
      <c r="G36" s="39"/>
      <c r="H36" s="39"/>
      <c r="I36" s="158">
        <v>0.12</v>
      </c>
      <c r="J36" s="157">
        <f>ROUND(((SUM(BF94:BF395))*I36),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ROUND((SUM(BG94:BG395)),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ROUND((SUM(BH94:BH395)),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ROUND((SUM(BI94:BI395)),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113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Novohradka, Ležák, Hrochův Týnec, obnova vodního toku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443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109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STV1 - Stavební část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Hrochův Týnec</v>
      </c>
      <c r="G56" s="41"/>
      <c r="H56" s="41"/>
      <c r="I56" s="33" t="s">
        <v>23</v>
      </c>
      <c r="J56" s="73" t="str">
        <f>IF(J14="","",J14)</f>
        <v>27.5.2025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114</v>
      </c>
      <c r="D61" s="172"/>
      <c r="E61" s="172"/>
      <c r="F61" s="172"/>
      <c r="G61" s="172"/>
      <c r="H61" s="172"/>
      <c r="I61" s="172"/>
      <c r="J61" s="173" t="s">
        <v>115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J94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116</v>
      </c>
    </row>
    <row r="64" hidden="1" s="9" customFormat="1" ht="24.96" customHeight="1">
      <c r="A64" s="9"/>
      <c r="B64" s="175"/>
      <c r="C64" s="176"/>
      <c r="D64" s="177" t="s">
        <v>117</v>
      </c>
      <c r="E64" s="178"/>
      <c r="F64" s="178"/>
      <c r="G64" s="178"/>
      <c r="H64" s="178"/>
      <c r="I64" s="178"/>
      <c r="J64" s="179">
        <f>J95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118</v>
      </c>
      <c r="E65" s="183"/>
      <c r="F65" s="183"/>
      <c r="G65" s="183"/>
      <c r="H65" s="183"/>
      <c r="I65" s="183"/>
      <c r="J65" s="184">
        <f>J96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445</v>
      </c>
      <c r="E66" s="183"/>
      <c r="F66" s="183"/>
      <c r="G66" s="183"/>
      <c r="H66" s="183"/>
      <c r="I66" s="183"/>
      <c r="J66" s="184">
        <f>J180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446</v>
      </c>
      <c r="E67" s="183"/>
      <c r="F67" s="183"/>
      <c r="G67" s="183"/>
      <c r="H67" s="183"/>
      <c r="I67" s="183"/>
      <c r="J67" s="184">
        <f>J210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119</v>
      </c>
      <c r="E68" s="183"/>
      <c r="F68" s="183"/>
      <c r="G68" s="183"/>
      <c r="H68" s="183"/>
      <c r="I68" s="183"/>
      <c r="J68" s="184">
        <f>J262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447</v>
      </c>
      <c r="E69" s="183"/>
      <c r="F69" s="183"/>
      <c r="G69" s="183"/>
      <c r="H69" s="183"/>
      <c r="I69" s="183"/>
      <c r="J69" s="184">
        <f>J316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1"/>
      <c r="C70" s="126"/>
      <c r="D70" s="182" t="s">
        <v>448</v>
      </c>
      <c r="E70" s="183"/>
      <c r="F70" s="183"/>
      <c r="G70" s="183"/>
      <c r="H70" s="183"/>
      <c r="I70" s="183"/>
      <c r="J70" s="184">
        <f>J321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1"/>
      <c r="C71" s="126"/>
      <c r="D71" s="182" t="s">
        <v>449</v>
      </c>
      <c r="E71" s="183"/>
      <c r="F71" s="183"/>
      <c r="G71" s="183"/>
      <c r="H71" s="183"/>
      <c r="I71" s="183"/>
      <c r="J71" s="184">
        <f>J383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81"/>
      <c r="C72" s="126"/>
      <c r="D72" s="182" t="s">
        <v>450</v>
      </c>
      <c r="E72" s="183"/>
      <c r="F72" s="183"/>
      <c r="G72" s="183"/>
      <c r="H72" s="183"/>
      <c r="I72" s="183"/>
      <c r="J72" s="184">
        <f>J391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hidden="1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hidden="1"/>
    <row r="76" hidden="1"/>
    <row r="77" hidden="1"/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124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0" t="str">
        <f>E7</f>
        <v>Novohradka, Ležák, Hrochův Týnec, obnova vodního toku</v>
      </c>
      <c r="F82" s="33"/>
      <c r="G82" s="33"/>
      <c r="H82" s="33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2"/>
      <c r="C83" s="33" t="s">
        <v>107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170" t="s">
        <v>443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109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E11</f>
        <v>STV1 - Stavební část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F14</f>
        <v>Hrochův Týnec</v>
      </c>
      <c r="G88" s="41"/>
      <c r="H88" s="41"/>
      <c r="I88" s="33" t="s">
        <v>23</v>
      </c>
      <c r="J88" s="73" t="str">
        <f>IF(J14="","",J14)</f>
        <v>27.5.2025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E17</f>
        <v>Povodí Labe, státní podnik</v>
      </c>
      <c r="G90" s="41"/>
      <c r="H90" s="41"/>
      <c r="I90" s="33" t="s">
        <v>33</v>
      </c>
      <c r="J90" s="37" t="str">
        <f>E23</f>
        <v xml:space="preserve"> 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31</v>
      </c>
      <c r="D91" s="41"/>
      <c r="E91" s="41"/>
      <c r="F91" s="28" t="str">
        <f>IF(E20="","",E20)</f>
        <v>Vyplň údaj</v>
      </c>
      <c r="G91" s="41"/>
      <c r="H91" s="41"/>
      <c r="I91" s="33" t="s">
        <v>36</v>
      </c>
      <c r="J91" s="37" t="str">
        <f>E26</f>
        <v xml:space="preserve"> 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6"/>
      <c r="B93" s="187"/>
      <c r="C93" s="188" t="s">
        <v>125</v>
      </c>
      <c r="D93" s="189" t="s">
        <v>58</v>
      </c>
      <c r="E93" s="189" t="s">
        <v>54</v>
      </c>
      <c r="F93" s="189" t="s">
        <v>55</v>
      </c>
      <c r="G93" s="189" t="s">
        <v>126</v>
      </c>
      <c r="H93" s="189" t="s">
        <v>127</v>
      </c>
      <c r="I93" s="189" t="s">
        <v>128</v>
      </c>
      <c r="J93" s="189" t="s">
        <v>115</v>
      </c>
      <c r="K93" s="190" t="s">
        <v>129</v>
      </c>
      <c r="L93" s="191"/>
      <c r="M93" s="93" t="s">
        <v>19</v>
      </c>
      <c r="N93" s="94" t="s">
        <v>43</v>
      </c>
      <c r="O93" s="94" t="s">
        <v>130</v>
      </c>
      <c r="P93" s="94" t="s">
        <v>131</v>
      </c>
      <c r="Q93" s="94" t="s">
        <v>132</v>
      </c>
      <c r="R93" s="94" t="s">
        <v>133</v>
      </c>
      <c r="S93" s="94" t="s">
        <v>134</v>
      </c>
      <c r="T93" s="95" t="s">
        <v>135</v>
      </c>
      <c r="U93" s="186"/>
      <c r="V93" s="186"/>
      <c r="W93" s="186"/>
      <c r="X93" s="186"/>
      <c r="Y93" s="186"/>
      <c r="Z93" s="186"/>
      <c r="AA93" s="186"/>
      <c r="AB93" s="186"/>
      <c r="AC93" s="186"/>
      <c r="AD93" s="186"/>
      <c r="AE93" s="186"/>
    </row>
    <row r="94" s="2" customFormat="1" ht="22.8" customHeight="1">
      <c r="A94" s="39"/>
      <c r="B94" s="40"/>
      <c r="C94" s="100" t="s">
        <v>136</v>
      </c>
      <c r="D94" s="41"/>
      <c r="E94" s="41"/>
      <c r="F94" s="41"/>
      <c r="G94" s="41"/>
      <c r="H94" s="41"/>
      <c r="I94" s="41"/>
      <c r="J94" s="192">
        <f>BK94</f>
        <v>0</v>
      </c>
      <c r="K94" s="41"/>
      <c r="L94" s="45"/>
      <c r="M94" s="96"/>
      <c r="N94" s="193"/>
      <c r="O94" s="97"/>
      <c r="P94" s="194">
        <f>P95</f>
        <v>0</v>
      </c>
      <c r="Q94" s="97"/>
      <c r="R94" s="194">
        <f>R95</f>
        <v>0</v>
      </c>
      <c r="S94" s="97"/>
      <c r="T94" s="195">
        <f>T95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72</v>
      </c>
      <c r="AU94" s="18" t="s">
        <v>116</v>
      </c>
      <c r="BK94" s="196">
        <f>BK95</f>
        <v>0</v>
      </c>
    </row>
    <row r="95" s="12" customFormat="1" ht="25.92" customHeight="1">
      <c r="A95" s="12"/>
      <c r="B95" s="197"/>
      <c r="C95" s="198"/>
      <c r="D95" s="199" t="s">
        <v>72</v>
      </c>
      <c r="E95" s="200" t="s">
        <v>137</v>
      </c>
      <c r="F95" s="200" t="s">
        <v>138</v>
      </c>
      <c r="G95" s="198"/>
      <c r="H95" s="198"/>
      <c r="I95" s="201"/>
      <c r="J95" s="202">
        <f>BK95</f>
        <v>0</v>
      </c>
      <c r="K95" s="198"/>
      <c r="L95" s="203"/>
      <c r="M95" s="204"/>
      <c r="N95" s="205"/>
      <c r="O95" s="205"/>
      <c r="P95" s="206">
        <f>P96+P180+P210+P262+P316+P321+P383+P391</f>
        <v>0</v>
      </c>
      <c r="Q95" s="205"/>
      <c r="R95" s="206">
        <f>R96+R180+R210+R262+R316+R321+R383+R391</f>
        <v>0</v>
      </c>
      <c r="S95" s="205"/>
      <c r="T95" s="207">
        <f>T96+T180+T210+T262+T316+T321+T383+T391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80</v>
      </c>
      <c r="AT95" s="209" t="s">
        <v>72</v>
      </c>
      <c r="AU95" s="209" t="s">
        <v>73</v>
      </c>
      <c r="AY95" s="208" t="s">
        <v>139</v>
      </c>
      <c r="BK95" s="210">
        <f>BK96+BK180+BK210+BK262+BK316+BK321+BK383+BK391</f>
        <v>0</v>
      </c>
    </row>
    <row r="96" s="12" customFormat="1" ht="22.8" customHeight="1">
      <c r="A96" s="12"/>
      <c r="B96" s="197"/>
      <c r="C96" s="198"/>
      <c r="D96" s="199" t="s">
        <v>72</v>
      </c>
      <c r="E96" s="211" t="s">
        <v>80</v>
      </c>
      <c r="F96" s="211" t="s">
        <v>140</v>
      </c>
      <c r="G96" s="198"/>
      <c r="H96" s="198"/>
      <c r="I96" s="201"/>
      <c r="J96" s="212">
        <f>BK96</f>
        <v>0</v>
      </c>
      <c r="K96" s="198"/>
      <c r="L96" s="203"/>
      <c r="M96" s="204"/>
      <c r="N96" s="205"/>
      <c r="O96" s="205"/>
      <c r="P96" s="206">
        <f>SUM(P97:P179)</f>
        <v>0</v>
      </c>
      <c r="Q96" s="205"/>
      <c r="R96" s="206">
        <f>SUM(R97:R179)</f>
        <v>0</v>
      </c>
      <c r="S96" s="205"/>
      <c r="T96" s="207">
        <f>SUM(T97:T179)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80</v>
      </c>
      <c r="AT96" s="209" t="s">
        <v>72</v>
      </c>
      <c r="AU96" s="209" t="s">
        <v>80</v>
      </c>
      <c r="AY96" s="208" t="s">
        <v>139</v>
      </c>
      <c r="BK96" s="210">
        <f>SUM(BK97:BK179)</f>
        <v>0</v>
      </c>
    </row>
    <row r="97" s="2" customFormat="1" ht="24.15" customHeight="1">
      <c r="A97" s="39"/>
      <c r="B97" s="40"/>
      <c r="C97" s="213" t="s">
        <v>80</v>
      </c>
      <c r="D97" s="213" t="s">
        <v>141</v>
      </c>
      <c r="E97" s="214" t="s">
        <v>451</v>
      </c>
      <c r="F97" s="215" t="s">
        <v>452</v>
      </c>
      <c r="G97" s="216" t="s">
        <v>175</v>
      </c>
      <c r="H97" s="217">
        <v>399</v>
      </c>
      <c r="I97" s="218"/>
      <c r="J97" s="219">
        <f>ROUND(I97*H97,2)</f>
        <v>0</v>
      </c>
      <c r="K97" s="215" t="s">
        <v>145</v>
      </c>
      <c r="L97" s="45"/>
      <c r="M97" s="220" t="s">
        <v>19</v>
      </c>
      <c r="N97" s="221" t="s">
        <v>44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146</v>
      </c>
      <c r="AT97" s="224" t="s">
        <v>141</v>
      </c>
      <c r="AU97" s="224" t="s">
        <v>83</v>
      </c>
      <c r="AY97" s="18" t="s">
        <v>139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80</v>
      </c>
      <c r="BK97" s="225">
        <f>ROUND(I97*H97,2)</f>
        <v>0</v>
      </c>
      <c r="BL97" s="18" t="s">
        <v>146</v>
      </c>
      <c r="BM97" s="224" t="s">
        <v>83</v>
      </c>
    </row>
    <row r="98" s="2" customFormat="1">
      <c r="A98" s="39"/>
      <c r="B98" s="40"/>
      <c r="C98" s="41"/>
      <c r="D98" s="226" t="s">
        <v>148</v>
      </c>
      <c r="E98" s="41"/>
      <c r="F98" s="227" t="s">
        <v>453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148</v>
      </c>
      <c r="AU98" s="18" t="s">
        <v>83</v>
      </c>
    </row>
    <row r="99" s="2" customFormat="1">
      <c r="A99" s="39"/>
      <c r="B99" s="40"/>
      <c r="C99" s="41"/>
      <c r="D99" s="233" t="s">
        <v>304</v>
      </c>
      <c r="E99" s="41"/>
      <c r="F99" s="291" t="s">
        <v>454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304</v>
      </c>
      <c r="AU99" s="18" t="s">
        <v>83</v>
      </c>
    </row>
    <row r="100" s="14" customFormat="1">
      <c r="A100" s="14"/>
      <c r="B100" s="242"/>
      <c r="C100" s="243"/>
      <c r="D100" s="233" t="s">
        <v>150</v>
      </c>
      <c r="E100" s="244" t="s">
        <v>19</v>
      </c>
      <c r="F100" s="245" t="s">
        <v>455</v>
      </c>
      <c r="G100" s="243"/>
      <c r="H100" s="246">
        <v>399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150</v>
      </c>
      <c r="AU100" s="252" t="s">
        <v>83</v>
      </c>
      <c r="AV100" s="14" t="s">
        <v>83</v>
      </c>
      <c r="AW100" s="14" t="s">
        <v>35</v>
      </c>
      <c r="AX100" s="14" t="s">
        <v>73</v>
      </c>
      <c r="AY100" s="252" t="s">
        <v>139</v>
      </c>
    </row>
    <row r="101" s="15" customFormat="1">
      <c r="A101" s="15"/>
      <c r="B101" s="253"/>
      <c r="C101" s="254"/>
      <c r="D101" s="233" t="s">
        <v>150</v>
      </c>
      <c r="E101" s="255" t="s">
        <v>19</v>
      </c>
      <c r="F101" s="256" t="s">
        <v>183</v>
      </c>
      <c r="G101" s="254"/>
      <c r="H101" s="257">
        <v>399</v>
      </c>
      <c r="I101" s="258"/>
      <c r="J101" s="254"/>
      <c r="K101" s="254"/>
      <c r="L101" s="259"/>
      <c r="M101" s="260"/>
      <c r="N101" s="261"/>
      <c r="O101" s="261"/>
      <c r="P101" s="261"/>
      <c r="Q101" s="261"/>
      <c r="R101" s="261"/>
      <c r="S101" s="261"/>
      <c r="T101" s="262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3" t="s">
        <v>150</v>
      </c>
      <c r="AU101" s="263" t="s">
        <v>83</v>
      </c>
      <c r="AV101" s="15" t="s">
        <v>146</v>
      </c>
      <c r="AW101" s="15" t="s">
        <v>35</v>
      </c>
      <c r="AX101" s="15" t="s">
        <v>80</v>
      </c>
      <c r="AY101" s="263" t="s">
        <v>139</v>
      </c>
    </row>
    <row r="102" s="2" customFormat="1" ht="49.05" customHeight="1">
      <c r="A102" s="39"/>
      <c r="B102" s="40"/>
      <c r="C102" s="213" t="s">
        <v>83</v>
      </c>
      <c r="D102" s="213" t="s">
        <v>141</v>
      </c>
      <c r="E102" s="214" t="s">
        <v>456</v>
      </c>
      <c r="F102" s="215" t="s">
        <v>457</v>
      </c>
      <c r="G102" s="216" t="s">
        <v>144</v>
      </c>
      <c r="H102" s="217">
        <v>2.25</v>
      </c>
      <c r="I102" s="218"/>
      <c r="J102" s="219">
        <f>ROUND(I102*H102,2)</f>
        <v>0</v>
      </c>
      <c r="K102" s="215" t="s">
        <v>145</v>
      </c>
      <c r="L102" s="45"/>
      <c r="M102" s="220" t="s">
        <v>19</v>
      </c>
      <c r="N102" s="221" t="s">
        <v>44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146</v>
      </c>
      <c r="AT102" s="224" t="s">
        <v>141</v>
      </c>
      <c r="AU102" s="224" t="s">
        <v>83</v>
      </c>
      <c r="AY102" s="18" t="s">
        <v>139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80</v>
      </c>
      <c r="BK102" s="225">
        <f>ROUND(I102*H102,2)</f>
        <v>0</v>
      </c>
      <c r="BL102" s="18" t="s">
        <v>146</v>
      </c>
      <c r="BM102" s="224" t="s">
        <v>146</v>
      </c>
    </row>
    <row r="103" s="2" customFormat="1">
      <c r="A103" s="39"/>
      <c r="B103" s="40"/>
      <c r="C103" s="41"/>
      <c r="D103" s="226" t="s">
        <v>148</v>
      </c>
      <c r="E103" s="41"/>
      <c r="F103" s="227" t="s">
        <v>458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148</v>
      </c>
      <c r="AU103" s="18" t="s">
        <v>83</v>
      </c>
    </row>
    <row r="104" s="14" customFormat="1">
      <c r="A104" s="14"/>
      <c r="B104" s="242"/>
      <c r="C104" s="243"/>
      <c r="D104" s="233" t="s">
        <v>150</v>
      </c>
      <c r="E104" s="244" t="s">
        <v>19</v>
      </c>
      <c r="F104" s="245" t="s">
        <v>459</v>
      </c>
      <c r="G104" s="243"/>
      <c r="H104" s="246">
        <v>2.25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150</v>
      </c>
      <c r="AU104" s="252" t="s">
        <v>83</v>
      </c>
      <c r="AV104" s="14" t="s">
        <v>83</v>
      </c>
      <c r="AW104" s="14" t="s">
        <v>35</v>
      </c>
      <c r="AX104" s="14" t="s">
        <v>73</v>
      </c>
      <c r="AY104" s="252" t="s">
        <v>139</v>
      </c>
    </row>
    <row r="105" s="15" customFormat="1">
      <c r="A105" s="15"/>
      <c r="B105" s="253"/>
      <c r="C105" s="254"/>
      <c r="D105" s="233" t="s">
        <v>150</v>
      </c>
      <c r="E105" s="255" t="s">
        <v>19</v>
      </c>
      <c r="F105" s="256" t="s">
        <v>183</v>
      </c>
      <c r="G105" s="254"/>
      <c r="H105" s="257">
        <v>2.25</v>
      </c>
      <c r="I105" s="258"/>
      <c r="J105" s="254"/>
      <c r="K105" s="254"/>
      <c r="L105" s="259"/>
      <c r="M105" s="260"/>
      <c r="N105" s="261"/>
      <c r="O105" s="261"/>
      <c r="P105" s="261"/>
      <c r="Q105" s="261"/>
      <c r="R105" s="261"/>
      <c r="S105" s="261"/>
      <c r="T105" s="262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3" t="s">
        <v>150</v>
      </c>
      <c r="AU105" s="263" t="s">
        <v>83</v>
      </c>
      <c r="AV105" s="15" t="s">
        <v>146</v>
      </c>
      <c r="AW105" s="15" t="s">
        <v>35</v>
      </c>
      <c r="AX105" s="15" t="s">
        <v>80</v>
      </c>
      <c r="AY105" s="263" t="s">
        <v>139</v>
      </c>
    </row>
    <row r="106" s="2" customFormat="1" ht="37.8" customHeight="1">
      <c r="A106" s="39"/>
      <c r="B106" s="40"/>
      <c r="C106" s="213" t="s">
        <v>160</v>
      </c>
      <c r="D106" s="213" t="s">
        <v>141</v>
      </c>
      <c r="E106" s="214" t="s">
        <v>460</v>
      </c>
      <c r="F106" s="215" t="s">
        <v>461</v>
      </c>
      <c r="G106" s="216" t="s">
        <v>144</v>
      </c>
      <c r="H106" s="217">
        <v>8.25</v>
      </c>
      <c r="I106" s="218"/>
      <c r="J106" s="219">
        <f>ROUND(I106*H106,2)</f>
        <v>0</v>
      </c>
      <c r="K106" s="215" t="s">
        <v>145</v>
      </c>
      <c r="L106" s="45"/>
      <c r="M106" s="220" t="s">
        <v>19</v>
      </c>
      <c r="N106" s="221" t="s">
        <v>44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146</v>
      </c>
      <c r="AT106" s="224" t="s">
        <v>141</v>
      </c>
      <c r="AU106" s="224" t="s">
        <v>83</v>
      </c>
      <c r="AY106" s="18" t="s">
        <v>139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80</v>
      </c>
      <c r="BK106" s="225">
        <f>ROUND(I106*H106,2)</f>
        <v>0</v>
      </c>
      <c r="BL106" s="18" t="s">
        <v>146</v>
      </c>
      <c r="BM106" s="224" t="s">
        <v>184</v>
      </c>
    </row>
    <row r="107" s="2" customFormat="1">
      <c r="A107" s="39"/>
      <c r="B107" s="40"/>
      <c r="C107" s="41"/>
      <c r="D107" s="226" t="s">
        <v>148</v>
      </c>
      <c r="E107" s="41"/>
      <c r="F107" s="227" t="s">
        <v>462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148</v>
      </c>
      <c r="AU107" s="18" t="s">
        <v>83</v>
      </c>
    </row>
    <row r="108" s="14" customFormat="1">
      <c r="A108" s="14"/>
      <c r="B108" s="242"/>
      <c r="C108" s="243"/>
      <c r="D108" s="233" t="s">
        <v>150</v>
      </c>
      <c r="E108" s="244" t="s">
        <v>19</v>
      </c>
      <c r="F108" s="245" t="s">
        <v>463</v>
      </c>
      <c r="G108" s="243"/>
      <c r="H108" s="246">
        <v>2.25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150</v>
      </c>
      <c r="AU108" s="252" t="s">
        <v>83</v>
      </c>
      <c r="AV108" s="14" t="s">
        <v>83</v>
      </c>
      <c r="AW108" s="14" t="s">
        <v>35</v>
      </c>
      <c r="AX108" s="14" t="s">
        <v>73</v>
      </c>
      <c r="AY108" s="252" t="s">
        <v>139</v>
      </c>
    </row>
    <row r="109" s="14" customFormat="1">
      <c r="A109" s="14"/>
      <c r="B109" s="242"/>
      <c r="C109" s="243"/>
      <c r="D109" s="233" t="s">
        <v>150</v>
      </c>
      <c r="E109" s="244" t="s">
        <v>19</v>
      </c>
      <c r="F109" s="245" t="s">
        <v>464</v>
      </c>
      <c r="G109" s="243"/>
      <c r="H109" s="246">
        <v>6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150</v>
      </c>
      <c r="AU109" s="252" t="s">
        <v>83</v>
      </c>
      <c r="AV109" s="14" t="s">
        <v>83</v>
      </c>
      <c r="AW109" s="14" t="s">
        <v>35</v>
      </c>
      <c r="AX109" s="14" t="s">
        <v>73</v>
      </c>
      <c r="AY109" s="252" t="s">
        <v>139</v>
      </c>
    </row>
    <row r="110" s="15" customFormat="1">
      <c r="A110" s="15"/>
      <c r="B110" s="253"/>
      <c r="C110" s="254"/>
      <c r="D110" s="233" t="s">
        <v>150</v>
      </c>
      <c r="E110" s="255" t="s">
        <v>19</v>
      </c>
      <c r="F110" s="256" t="s">
        <v>183</v>
      </c>
      <c r="G110" s="254"/>
      <c r="H110" s="257">
        <v>8.25</v>
      </c>
      <c r="I110" s="258"/>
      <c r="J110" s="254"/>
      <c r="K110" s="254"/>
      <c r="L110" s="259"/>
      <c r="M110" s="260"/>
      <c r="N110" s="261"/>
      <c r="O110" s="261"/>
      <c r="P110" s="261"/>
      <c r="Q110" s="261"/>
      <c r="R110" s="261"/>
      <c r="S110" s="261"/>
      <c r="T110" s="262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3" t="s">
        <v>150</v>
      </c>
      <c r="AU110" s="263" t="s">
        <v>83</v>
      </c>
      <c r="AV110" s="15" t="s">
        <v>146</v>
      </c>
      <c r="AW110" s="15" t="s">
        <v>35</v>
      </c>
      <c r="AX110" s="15" t="s">
        <v>80</v>
      </c>
      <c r="AY110" s="263" t="s">
        <v>139</v>
      </c>
    </row>
    <row r="111" s="2" customFormat="1" ht="24.15" customHeight="1">
      <c r="A111" s="39"/>
      <c r="B111" s="40"/>
      <c r="C111" s="213" t="s">
        <v>146</v>
      </c>
      <c r="D111" s="213" t="s">
        <v>141</v>
      </c>
      <c r="E111" s="214" t="s">
        <v>465</v>
      </c>
      <c r="F111" s="215" t="s">
        <v>466</v>
      </c>
      <c r="G111" s="216" t="s">
        <v>175</v>
      </c>
      <c r="H111" s="217">
        <v>9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44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146</v>
      </c>
      <c r="AT111" s="224" t="s">
        <v>141</v>
      </c>
      <c r="AU111" s="224" t="s">
        <v>83</v>
      </c>
      <c r="AY111" s="18" t="s">
        <v>139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80</v>
      </c>
      <c r="BK111" s="225">
        <f>ROUND(I111*H111,2)</f>
        <v>0</v>
      </c>
      <c r="BL111" s="18" t="s">
        <v>146</v>
      </c>
      <c r="BM111" s="224" t="s">
        <v>197</v>
      </c>
    </row>
    <row r="112" s="2" customFormat="1">
      <c r="A112" s="39"/>
      <c r="B112" s="40"/>
      <c r="C112" s="41"/>
      <c r="D112" s="233" t="s">
        <v>304</v>
      </c>
      <c r="E112" s="41"/>
      <c r="F112" s="291" t="s">
        <v>467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304</v>
      </c>
      <c r="AU112" s="18" t="s">
        <v>83</v>
      </c>
    </row>
    <row r="113" s="14" customFormat="1">
      <c r="A113" s="14"/>
      <c r="B113" s="242"/>
      <c r="C113" s="243"/>
      <c r="D113" s="233" t="s">
        <v>150</v>
      </c>
      <c r="E113" s="244" t="s">
        <v>19</v>
      </c>
      <c r="F113" s="245" t="s">
        <v>468</v>
      </c>
      <c r="G113" s="243"/>
      <c r="H113" s="246">
        <v>9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150</v>
      </c>
      <c r="AU113" s="252" t="s">
        <v>83</v>
      </c>
      <c r="AV113" s="14" t="s">
        <v>83</v>
      </c>
      <c r="AW113" s="14" t="s">
        <v>35</v>
      </c>
      <c r="AX113" s="14" t="s">
        <v>73</v>
      </c>
      <c r="AY113" s="252" t="s">
        <v>139</v>
      </c>
    </row>
    <row r="114" s="15" customFormat="1">
      <c r="A114" s="15"/>
      <c r="B114" s="253"/>
      <c r="C114" s="254"/>
      <c r="D114" s="233" t="s">
        <v>150</v>
      </c>
      <c r="E114" s="255" t="s">
        <v>19</v>
      </c>
      <c r="F114" s="256" t="s">
        <v>183</v>
      </c>
      <c r="G114" s="254"/>
      <c r="H114" s="257">
        <v>9</v>
      </c>
      <c r="I114" s="258"/>
      <c r="J114" s="254"/>
      <c r="K114" s="254"/>
      <c r="L114" s="259"/>
      <c r="M114" s="260"/>
      <c r="N114" s="261"/>
      <c r="O114" s="261"/>
      <c r="P114" s="261"/>
      <c r="Q114" s="261"/>
      <c r="R114" s="261"/>
      <c r="S114" s="261"/>
      <c r="T114" s="262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3" t="s">
        <v>150</v>
      </c>
      <c r="AU114" s="263" t="s">
        <v>83</v>
      </c>
      <c r="AV114" s="15" t="s">
        <v>146</v>
      </c>
      <c r="AW114" s="15" t="s">
        <v>35</v>
      </c>
      <c r="AX114" s="15" t="s">
        <v>80</v>
      </c>
      <c r="AY114" s="263" t="s">
        <v>139</v>
      </c>
    </row>
    <row r="115" s="2" customFormat="1" ht="24.15" customHeight="1">
      <c r="A115" s="39"/>
      <c r="B115" s="40"/>
      <c r="C115" s="213" t="s">
        <v>172</v>
      </c>
      <c r="D115" s="213" t="s">
        <v>141</v>
      </c>
      <c r="E115" s="214" t="s">
        <v>469</v>
      </c>
      <c r="F115" s="215" t="s">
        <v>470</v>
      </c>
      <c r="G115" s="216" t="s">
        <v>175</v>
      </c>
      <c r="H115" s="217">
        <v>18.800000000000001</v>
      </c>
      <c r="I115" s="218"/>
      <c r="J115" s="219">
        <f>ROUND(I115*H115,2)</f>
        <v>0</v>
      </c>
      <c r="K115" s="215" t="s">
        <v>145</v>
      </c>
      <c r="L115" s="45"/>
      <c r="M115" s="220" t="s">
        <v>19</v>
      </c>
      <c r="N115" s="221" t="s">
        <v>44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146</v>
      </c>
      <c r="AT115" s="224" t="s">
        <v>141</v>
      </c>
      <c r="AU115" s="224" t="s">
        <v>83</v>
      </c>
      <c r="AY115" s="18" t="s">
        <v>139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80</v>
      </c>
      <c r="BK115" s="225">
        <f>ROUND(I115*H115,2)</f>
        <v>0</v>
      </c>
      <c r="BL115" s="18" t="s">
        <v>146</v>
      </c>
      <c r="BM115" s="224" t="s">
        <v>211</v>
      </c>
    </row>
    <row r="116" s="2" customFormat="1">
      <c r="A116" s="39"/>
      <c r="B116" s="40"/>
      <c r="C116" s="41"/>
      <c r="D116" s="226" t="s">
        <v>148</v>
      </c>
      <c r="E116" s="41"/>
      <c r="F116" s="227" t="s">
        <v>471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148</v>
      </c>
      <c r="AU116" s="18" t="s">
        <v>83</v>
      </c>
    </row>
    <row r="117" s="14" customFormat="1">
      <c r="A117" s="14"/>
      <c r="B117" s="242"/>
      <c r="C117" s="243"/>
      <c r="D117" s="233" t="s">
        <v>150</v>
      </c>
      <c r="E117" s="244" t="s">
        <v>19</v>
      </c>
      <c r="F117" s="245" t="s">
        <v>472</v>
      </c>
      <c r="G117" s="243"/>
      <c r="H117" s="246">
        <v>18.800000000000001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150</v>
      </c>
      <c r="AU117" s="252" t="s">
        <v>83</v>
      </c>
      <c r="AV117" s="14" t="s">
        <v>83</v>
      </c>
      <c r="AW117" s="14" t="s">
        <v>35</v>
      </c>
      <c r="AX117" s="14" t="s">
        <v>73</v>
      </c>
      <c r="AY117" s="252" t="s">
        <v>139</v>
      </c>
    </row>
    <row r="118" s="15" customFormat="1">
      <c r="A118" s="15"/>
      <c r="B118" s="253"/>
      <c r="C118" s="254"/>
      <c r="D118" s="233" t="s">
        <v>150</v>
      </c>
      <c r="E118" s="255" t="s">
        <v>19</v>
      </c>
      <c r="F118" s="256" t="s">
        <v>183</v>
      </c>
      <c r="G118" s="254"/>
      <c r="H118" s="257">
        <v>18.800000000000001</v>
      </c>
      <c r="I118" s="258"/>
      <c r="J118" s="254"/>
      <c r="K118" s="254"/>
      <c r="L118" s="259"/>
      <c r="M118" s="260"/>
      <c r="N118" s="261"/>
      <c r="O118" s="261"/>
      <c r="P118" s="261"/>
      <c r="Q118" s="261"/>
      <c r="R118" s="261"/>
      <c r="S118" s="261"/>
      <c r="T118" s="262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3" t="s">
        <v>150</v>
      </c>
      <c r="AU118" s="263" t="s">
        <v>83</v>
      </c>
      <c r="AV118" s="15" t="s">
        <v>146</v>
      </c>
      <c r="AW118" s="15" t="s">
        <v>35</v>
      </c>
      <c r="AX118" s="15" t="s">
        <v>80</v>
      </c>
      <c r="AY118" s="263" t="s">
        <v>139</v>
      </c>
    </row>
    <row r="119" s="2" customFormat="1" ht="33" customHeight="1">
      <c r="A119" s="39"/>
      <c r="B119" s="40"/>
      <c r="C119" s="213" t="s">
        <v>184</v>
      </c>
      <c r="D119" s="213" t="s">
        <v>141</v>
      </c>
      <c r="E119" s="214" t="s">
        <v>473</v>
      </c>
      <c r="F119" s="215" t="s">
        <v>474</v>
      </c>
      <c r="G119" s="216" t="s">
        <v>144</v>
      </c>
      <c r="H119" s="217">
        <v>122.11</v>
      </c>
      <c r="I119" s="218"/>
      <c r="J119" s="219">
        <f>ROUND(I119*H119,2)</f>
        <v>0</v>
      </c>
      <c r="K119" s="215" t="s">
        <v>145</v>
      </c>
      <c r="L119" s="45"/>
      <c r="M119" s="220" t="s">
        <v>19</v>
      </c>
      <c r="N119" s="221" t="s">
        <v>44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146</v>
      </c>
      <c r="AT119" s="224" t="s">
        <v>141</v>
      </c>
      <c r="AU119" s="224" t="s">
        <v>83</v>
      </c>
      <c r="AY119" s="18" t="s">
        <v>139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80</v>
      </c>
      <c r="BK119" s="225">
        <f>ROUND(I119*H119,2)</f>
        <v>0</v>
      </c>
      <c r="BL119" s="18" t="s">
        <v>146</v>
      </c>
      <c r="BM119" s="224" t="s">
        <v>8</v>
      </c>
    </row>
    <row r="120" s="2" customFormat="1">
      <c r="A120" s="39"/>
      <c r="B120" s="40"/>
      <c r="C120" s="41"/>
      <c r="D120" s="226" t="s">
        <v>148</v>
      </c>
      <c r="E120" s="41"/>
      <c r="F120" s="227" t="s">
        <v>475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148</v>
      </c>
      <c r="AU120" s="18" t="s">
        <v>83</v>
      </c>
    </row>
    <row r="121" s="14" customFormat="1">
      <c r="A121" s="14"/>
      <c r="B121" s="242"/>
      <c r="C121" s="243"/>
      <c r="D121" s="233" t="s">
        <v>150</v>
      </c>
      <c r="E121" s="244" t="s">
        <v>19</v>
      </c>
      <c r="F121" s="245" t="s">
        <v>476</v>
      </c>
      <c r="G121" s="243"/>
      <c r="H121" s="246">
        <v>122.11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150</v>
      </c>
      <c r="AU121" s="252" t="s">
        <v>83</v>
      </c>
      <c r="AV121" s="14" t="s">
        <v>83</v>
      </c>
      <c r="AW121" s="14" t="s">
        <v>35</v>
      </c>
      <c r="AX121" s="14" t="s">
        <v>73</v>
      </c>
      <c r="AY121" s="252" t="s">
        <v>139</v>
      </c>
    </row>
    <row r="122" s="15" customFormat="1">
      <c r="A122" s="15"/>
      <c r="B122" s="253"/>
      <c r="C122" s="254"/>
      <c r="D122" s="233" t="s">
        <v>150</v>
      </c>
      <c r="E122" s="255" t="s">
        <v>19</v>
      </c>
      <c r="F122" s="256" t="s">
        <v>183</v>
      </c>
      <c r="G122" s="254"/>
      <c r="H122" s="257">
        <v>122.11</v>
      </c>
      <c r="I122" s="258"/>
      <c r="J122" s="254"/>
      <c r="K122" s="254"/>
      <c r="L122" s="259"/>
      <c r="M122" s="260"/>
      <c r="N122" s="261"/>
      <c r="O122" s="261"/>
      <c r="P122" s="261"/>
      <c r="Q122" s="261"/>
      <c r="R122" s="261"/>
      <c r="S122" s="261"/>
      <c r="T122" s="262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3" t="s">
        <v>150</v>
      </c>
      <c r="AU122" s="263" t="s">
        <v>83</v>
      </c>
      <c r="AV122" s="15" t="s">
        <v>146</v>
      </c>
      <c r="AW122" s="15" t="s">
        <v>35</v>
      </c>
      <c r="AX122" s="15" t="s">
        <v>80</v>
      </c>
      <c r="AY122" s="263" t="s">
        <v>139</v>
      </c>
    </row>
    <row r="123" s="2" customFormat="1" ht="55.5" customHeight="1">
      <c r="A123" s="39"/>
      <c r="B123" s="40"/>
      <c r="C123" s="213" t="s">
        <v>192</v>
      </c>
      <c r="D123" s="213" t="s">
        <v>141</v>
      </c>
      <c r="E123" s="214" t="s">
        <v>477</v>
      </c>
      <c r="F123" s="215" t="s">
        <v>478</v>
      </c>
      <c r="G123" s="216" t="s">
        <v>144</v>
      </c>
      <c r="H123" s="217">
        <v>7.8899999999999997</v>
      </c>
      <c r="I123" s="218"/>
      <c r="J123" s="219">
        <f>ROUND(I123*H123,2)</f>
        <v>0</v>
      </c>
      <c r="K123" s="215" t="s">
        <v>145</v>
      </c>
      <c r="L123" s="45"/>
      <c r="M123" s="220" t="s">
        <v>19</v>
      </c>
      <c r="N123" s="221" t="s">
        <v>44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146</v>
      </c>
      <c r="AT123" s="224" t="s">
        <v>141</v>
      </c>
      <c r="AU123" s="224" t="s">
        <v>83</v>
      </c>
      <c r="AY123" s="18" t="s">
        <v>139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80</v>
      </c>
      <c r="BK123" s="225">
        <f>ROUND(I123*H123,2)</f>
        <v>0</v>
      </c>
      <c r="BL123" s="18" t="s">
        <v>146</v>
      </c>
      <c r="BM123" s="224" t="s">
        <v>241</v>
      </c>
    </row>
    <row r="124" s="2" customFormat="1">
      <c r="A124" s="39"/>
      <c r="B124" s="40"/>
      <c r="C124" s="41"/>
      <c r="D124" s="226" t="s">
        <v>148</v>
      </c>
      <c r="E124" s="41"/>
      <c r="F124" s="227" t="s">
        <v>479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148</v>
      </c>
      <c r="AU124" s="18" t="s">
        <v>83</v>
      </c>
    </row>
    <row r="125" s="2" customFormat="1">
      <c r="A125" s="39"/>
      <c r="B125" s="40"/>
      <c r="C125" s="41"/>
      <c r="D125" s="233" t="s">
        <v>304</v>
      </c>
      <c r="E125" s="41"/>
      <c r="F125" s="291" t="s">
        <v>480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304</v>
      </c>
      <c r="AU125" s="18" t="s">
        <v>83</v>
      </c>
    </row>
    <row r="126" s="14" customFormat="1">
      <c r="A126" s="14"/>
      <c r="B126" s="242"/>
      <c r="C126" s="243"/>
      <c r="D126" s="233" t="s">
        <v>150</v>
      </c>
      <c r="E126" s="244" t="s">
        <v>19</v>
      </c>
      <c r="F126" s="245" t="s">
        <v>481</v>
      </c>
      <c r="G126" s="243"/>
      <c r="H126" s="246">
        <v>7.8899999999999997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150</v>
      </c>
      <c r="AU126" s="252" t="s">
        <v>83</v>
      </c>
      <c r="AV126" s="14" t="s">
        <v>83</v>
      </c>
      <c r="AW126" s="14" t="s">
        <v>35</v>
      </c>
      <c r="AX126" s="14" t="s">
        <v>73</v>
      </c>
      <c r="AY126" s="252" t="s">
        <v>139</v>
      </c>
    </row>
    <row r="127" s="15" customFormat="1">
      <c r="A127" s="15"/>
      <c r="B127" s="253"/>
      <c r="C127" s="254"/>
      <c r="D127" s="233" t="s">
        <v>150</v>
      </c>
      <c r="E127" s="255" t="s">
        <v>19</v>
      </c>
      <c r="F127" s="256" t="s">
        <v>183</v>
      </c>
      <c r="G127" s="254"/>
      <c r="H127" s="257">
        <v>7.8899999999999997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3" t="s">
        <v>150</v>
      </c>
      <c r="AU127" s="263" t="s">
        <v>83</v>
      </c>
      <c r="AV127" s="15" t="s">
        <v>146</v>
      </c>
      <c r="AW127" s="15" t="s">
        <v>35</v>
      </c>
      <c r="AX127" s="15" t="s">
        <v>80</v>
      </c>
      <c r="AY127" s="263" t="s">
        <v>139</v>
      </c>
    </row>
    <row r="128" s="2" customFormat="1" ht="55.5" customHeight="1">
      <c r="A128" s="39"/>
      <c r="B128" s="40"/>
      <c r="C128" s="213" t="s">
        <v>197</v>
      </c>
      <c r="D128" s="213" t="s">
        <v>141</v>
      </c>
      <c r="E128" s="214" t="s">
        <v>482</v>
      </c>
      <c r="F128" s="215" t="s">
        <v>483</v>
      </c>
      <c r="G128" s="216" t="s">
        <v>144</v>
      </c>
      <c r="H128" s="217">
        <v>62.692</v>
      </c>
      <c r="I128" s="218"/>
      <c r="J128" s="219">
        <f>ROUND(I128*H128,2)</f>
        <v>0</v>
      </c>
      <c r="K128" s="215" t="s">
        <v>145</v>
      </c>
      <c r="L128" s="45"/>
      <c r="M128" s="220" t="s">
        <v>19</v>
      </c>
      <c r="N128" s="221" t="s">
        <v>44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146</v>
      </c>
      <c r="AT128" s="224" t="s">
        <v>141</v>
      </c>
      <c r="AU128" s="224" t="s">
        <v>83</v>
      </c>
      <c r="AY128" s="18" t="s">
        <v>139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80</v>
      </c>
      <c r="BK128" s="225">
        <f>ROUND(I128*H128,2)</f>
        <v>0</v>
      </c>
      <c r="BL128" s="18" t="s">
        <v>146</v>
      </c>
      <c r="BM128" s="224" t="s">
        <v>257</v>
      </c>
    </row>
    <row r="129" s="2" customFormat="1">
      <c r="A129" s="39"/>
      <c r="B129" s="40"/>
      <c r="C129" s="41"/>
      <c r="D129" s="226" t="s">
        <v>148</v>
      </c>
      <c r="E129" s="41"/>
      <c r="F129" s="227" t="s">
        <v>484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148</v>
      </c>
      <c r="AU129" s="18" t="s">
        <v>83</v>
      </c>
    </row>
    <row r="130" s="14" customFormat="1">
      <c r="A130" s="14"/>
      <c r="B130" s="242"/>
      <c r="C130" s="243"/>
      <c r="D130" s="233" t="s">
        <v>150</v>
      </c>
      <c r="E130" s="244" t="s">
        <v>19</v>
      </c>
      <c r="F130" s="245" t="s">
        <v>485</v>
      </c>
      <c r="G130" s="243"/>
      <c r="H130" s="246">
        <v>62.692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150</v>
      </c>
      <c r="AU130" s="252" t="s">
        <v>83</v>
      </c>
      <c r="AV130" s="14" t="s">
        <v>83</v>
      </c>
      <c r="AW130" s="14" t="s">
        <v>35</v>
      </c>
      <c r="AX130" s="14" t="s">
        <v>73</v>
      </c>
      <c r="AY130" s="252" t="s">
        <v>139</v>
      </c>
    </row>
    <row r="131" s="15" customFormat="1">
      <c r="A131" s="15"/>
      <c r="B131" s="253"/>
      <c r="C131" s="254"/>
      <c r="D131" s="233" t="s">
        <v>150</v>
      </c>
      <c r="E131" s="255" t="s">
        <v>19</v>
      </c>
      <c r="F131" s="256" t="s">
        <v>183</v>
      </c>
      <c r="G131" s="254"/>
      <c r="H131" s="257">
        <v>62.692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3" t="s">
        <v>150</v>
      </c>
      <c r="AU131" s="263" t="s">
        <v>83</v>
      </c>
      <c r="AV131" s="15" t="s">
        <v>146</v>
      </c>
      <c r="AW131" s="15" t="s">
        <v>35</v>
      </c>
      <c r="AX131" s="15" t="s">
        <v>80</v>
      </c>
      <c r="AY131" s="263" t="s">
        <v>139</v>
      </c>
    </row>
    <row r="132" s="2" customFormat="1" ht="49.05" customHeight="1">
      <c r="A132" s="39"/>
      <c r="B132" s="40"/>
      <c r="C132" s="213" t="s">
        <v>206</v>
      </c>
      <c r="D132" s="213" t="s">
        <v>141</v>
      </c>
      <c r="E132" s="214" t="s">
        <v>486</v>
      </c>
      <c r="F132" s="215" t="s">
        <v>487</v>
      </c>
      <c r="G132" s="216" t="s">
        <v>144</v>
      </c>
      <c r="H132" s="217">
        <v>30.878</v>
      </c>
      <c r="I132" s="218"/>
      <c r="J132" s="219">
        <f>ROUND(I132*H132,2)</f>
        <v>0</v>
      </c>
      <c r="K132" s="215" t="s">
        <v>145</v>
      </c>
      <c r="L132" s="45"/>
      <c r="M132" s="220" t="s">
        <v>19</v>
      </c>
      <c r="N132" s="221" t="s">
        <v>44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146</v>
      </c>
      <c r="AT132" s="224" t="s">
        <v>141</v>
      </c>
      <c r="AU132" s="224" t="s">
        <v>83</v>
      </c>
      <c r="AY132" s="18" t="s">
        <v>139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80</v>
      </c>
      <c r="BK132" s="225">
        <f>ROUND(I132*H132,2)</f>
        <v>0</v>
      </c>
      <c r="BL132" s="18" t="s">
        <v>146</v>
      </c>
      <c r="BM132" s="224" t="s">
        <v>274</v>
      </c>
    </row>
    <row r="133" s="2" customFormat="1">
      <c r="A133" s="39"/>
      <c r="B133" s="40"/>
      <c r="C133" s="41"/>
      <c r="D133" s="226" t="s">
        <v>148</v>
      </c>
      <c r="E133" s="41"/>
      <c r="F133" s="227" t="s">
        <v>488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148</v>
      </c>
      <c r="AU133" s="18" t="s">
        <v>83</v>
      </c>
    </row>
    <row r="134" s="14" customFormat="1">
      <c r="A134" s="14"/>
      <c r="B134" s="242"/>
      <c r="C134" s="243"/>
      <c r="D134" s="233" t="s">
        <v>150</v>
      </c>
      <c r="E134" s="244" t="s">
        <v>19</v>
      </c>
      <c r="F134" s="245" t="s">
        <v>489</v>
      </c>
      <c r="G134" s="243"/>
      <c r="H134" s="246">
        <v>30.878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150</v>
      </c>
      <c r="AU134" s="252" t="s">
        <v>83</v>
      </c>
      <c r="AV134" s="14" t="s">
        <v>83</v>
      </c>
      <c r="AW134" s="14" t="s">
        <v>35</v>
      </c>
      <c r="AX134" s="14" t="s">
        <v>73</v>
      </c>
      <c r="AY134" s="252" t="s">
        <v>139</v>
      </c>
    </row>
    <row r="135" s="15" customFormat="1">
      <c r="A135" s="15"/>
      <c r="B135" s="253"/>
      <c r="C135" s="254"/>
      <c r="D135" s="233" t="s">
        <v>150</v>
      </c>
      <c r="E135" s="255" t="s">
        <v>19</v>
      </c>
      <c r="F135" s="256" t="s">
        <v>183</v>
      </c>
      <c r="G135" s="254"/>
      <c r="H135" s="257">
        <v>30.878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3" t="s">
        <v>150</v>
      </c>
      <c r="AU135" s="263" t="s">
        <v>83</v>
      </c>
      <c r="AV135" s="15" t="s">
        <v>146</v>
      </c>
      <c r="AW135" s="15" t="s">
        <v>35</v>
      </c>
      <c r="AX135" s="15" t="s">
        <v>80</v>
      </c>
      <c r="AY135" s="263" t="s">
        <v>139</v>
      </c>
    </row>
    <row r="136" s="2" customFormat="1" ht="62.7" customHeight="1">
      <c r="A136" s="39"/>
      <c r="B136" s="40"/>
      <c r="C136" s="213" t="s">
        <v>211</v>
      </c>
      <c r="D136" s="213" t="s">
        <v>141</v>
      </c>
      <c r="E136" s="214" t="s">
        <v>490</v>
      </c>
      <c r="F136" s="215" t="s">
        <v>491</v>
      </c>
      <c r="G136" s="216" t="s">
        <v>144</v>
      </c>
      <c r="H136" s="217">
        <v>160.09</v>
      </c>
      <c r="I136" s="218"/>
      <c r="J136" s="219">
        <f>ROUND(I136*H136,2)</f>
        <v>0</v>
      </c>
      <c r="K136" s="215" t="s">
        <v>145</v>
      </c>
      <c r="L136" s="45"/>
      <c r="M136" s="220" t="s">
        <v>19</v>
      </c>
      <c r="N136" s="221" t="s">
        <v>44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146</v>
      </c>
      <c r="AT136" s="224" t="s">
        <v>141</v>
      </c>
      <c r="AU136" s="224" t="s">
        <v>83</v>
      </c>
      <c r="AY136" s="18" t="s">
        <v>139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80</v>
      </c>
      <c r="BK136" s="225">
        <f>ROUND(I136*H136,2)</f>
        <v>0</v>
      </c>
      <c r="BL136" s="18" t="s">
        <v>146</v>
      </c>
      <c r="BM136" s="224" t="s">
        <v>288</v>
      </c>
    </row>
    <row r="137" s="2" customFormat="1">
      <c r="A137" s="39"/>
      <c r="B137" s="40"/>
      <c r="C137" s="41"/>
      <c r="D137" s="226" t="s">
        <v>148</v>
      </c>
      <c r="E137" s="41"/>
      <c r="F137" s="227" t="s">
        <v>492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148</v>
      </c>
      <c r="AU137" s="18" t="s">
        <v>83</v>
      </c>
    </row>
    <row r="138" s="14" customFormat="1">
      <c r="A138" s="14"/>
      <c r="B138" s="242"/>
      <c r="C138" s="243"/>
      <c r="D138" s="233" t="s">
        <v>150</v>
      </c>
      <c r="E138" s="244" t="s">
        <v>19</v>
      </c>
      <c r="F138" s="245" t="s">
        <v>493</v>
      </c>
      <c r="G138" s="243"/>
      <c r="H138" s="246">
        <v>160.09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150</v>
      </c>
      <c r="AU138" s="252" t="s">
        <v>83</v>
      </c>
      <c r="AV138" s="14" t="s">
        <v>83</v>
      </c>
      <c r="AW138" s="14" t="s">
        <v>35</v>
      </c>
      <c r="AX138" s="14" t="s">
        <v>73</v>
      </c>
      <c r="AY138" s="252" t="s">
        <v>139</v>
      </c>
    </row>
    <row r="139" s="15" customFormat="1">
      <c r="A139" s="15"/>
      <c r="B139" s="253"/>
      <c r="C139" s="254"/>
      <c r="D139" s="233" t="s">
        <v>150</v>
      </c>
      <c r="E139" s="255" t="s">
        <v>19</v>
      </c>
      <c r="F139" s="256" t="s">
        <v>183</v>
      </c>
      <c r="G139" s="254"/>
      <c r="H139" s="257">
        <v>160.09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3" t="s">
        <v>150</v>
      </c>
      <c r="AU139" s="263" t="s">
        <v>83</v>
      </c>
      <c r="AV139" s="15" t="s">
        <v>146</v>
      </c>
      <c r="AW139" s="15" t="s">
        <v>35</v>
      </c>
      <c r="AX139" s="15" t="s">
        <v>80</v>
      </c>
      <c r="AY139" s="263" t="s">
        <v>139</v>
      </c>
    </row>
    <row r="140" s="2" customFormat="1" ht="44.25" customHeight="1">
      <c r="A140" s="39"/>
      <c r="B140" s="40"/>
      <c r="C140" s="213" t="s">
        <v>218</v>
      </c>
      <c r="D140" s="213" t="s">
        <v>141</v>
      </c>
      <c r="E140" s="214" t="s">
        <v>494</v>
      </c>
      <c r="F140" s="215" t="s">
        <v>495</v>
      </c>
      <c r="G140" s="216" t="s">
        <v>144</v>
      </c>
      <c r="H140" s="217">
        <v>187.13999999999999</v>
      </c>
      <c r="I140" s="218"/>
      <c r="J140" s="219">
        <f>ROUND(I140*H140,2)</f>
        <v>0</v>
      </c>
      <c r="K140" s="215" t="s">
        <v>145</v>
      </c>
      <c r="L140" s="45"/>
      <c r="M140" s="220" t="s">
        <v>19</v>
      </c>
      <c r="N140" s="221" t="s">
        <v>44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146</v>
      </c>
      <c r="AT140" s="224" t="s">
        <v>141</v>
      </c>
      <c r="AU140" s="224" t="s">
        <v>83</v>
      </c>
      <c r="AY140" s="18" t="s">
        <v>139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80</v>
      </c>
      <c r="BK140" s="225">
        <f>ROUND(I140*H140,2)</f>
        <v>0</v>
      </c>
      <c r="BL140" s="18" t="s">
        <v>146</v>
      </c>
      <c r="BM140" s="224" t="s">
        <v>496</v>
      </c>
    </row>
    <row r="141" s="2" customFormat="1">
      <c r="A141" s="39"/>
      <c r="B141" s="40"/>
      <c r="C141" s="41"/>
      <c r="D141" s="226" t="s">
        <v>148</v>
      </c>
      <c r="E141" s="41"/>
      <c r="F141" s="227" t="s">
        <v>497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148</v>
      </c>
      <c r="AU141" s="18" t="s">
        <v>83</v>
      </c>
    </row>
    <row r="142" s="14" customFormat="1">
      <c r="A142" s="14"/>
      <c r="B142" s="242"/>
      <c r="C142" s="243"/>
      <c r="D142" s="233" t="s">
        <v>150</v>
      </c>
      <c r="E142" s="244" t="s">
        <v>19</v>
      </c>
      <c r="F142" s="245" t="s">
        <v>498</v>
      </c>
      <c r="G142" s="243"/>
      <c r="H142" s="246">
        <v>187.13999999999999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150</v>
      </c>
      <c r="AU142" s="252" t="s">
        <v>83</v>
      </c>
      <c r="AV142" s="14" t="s">
        <v>83</v>
      </c>
      <c r="AW142" s="14" t="s">
        <v>35</v>
      </c>
      <c r="AX142" s="14" t="s">
        <v>73</v>
      </c>
      <c r="AY142" s="252" t="s">
        <v>139</v>
      </c>
    </row>
    <row r="143" s="15" customFormat="1">
      <c r="A143" s="15"/>
      <c r="B143" s="253"/>
      <c r="C143" s="254"/>
      <c r="D143" s="233" t="s">
        <v>150</v>
      </c>
      <c r="E143" s="255" t="s">
        <v>19</v>
      </c>
      <c r="F143" s="256" t="s">
        <v>183</v>
      </c>
      <c r="G143" s="254"/>
      <c r="H143" s="257">
        <v>187.13999999999999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3" t="s">
        <v>150</v>
      </c>
      <c r="AU143" s="263" t="s">
        <v>83</v>
      </c>
      <c r="AV143" s="15" t="s">
        <v>146</v>
      </c>
      <c r="AW143" s="15" t="s">
        <v>35</v>
      </c>
      <c r="AX143" s="15" t="s">
        <v>80</v>
      </c>
      <c r="AY143" s="263" t="s">
        <v>139</v>
      </c>
    </row>
    <row r="144" s="2" customFormat="1" ht="44.25" customHeight="1">
      <c r="A144" s="39"/>
      <c r="B144" s="40"/>
      <c r="C144" s="213" t="s">
        <v>8</v>
      </c>
      <c r="D144" s="213" t="s">
        <v>141</v>
      </c>
      <c r="E144" s="214" t="s">
        <v>499</v>
      </c>
      <c r="F144" s="215" t="s">
        <v>500</v>
      </c>
      <c r="G144" s="216" t="s">
        <v>144</v>
      </c>
      <c r="H144" s="217">
        <v>82</v>
      </c>
      <c r="I144" s="218"/>
      <c r="J144" s="219">
        <f>ROUND(I144*H144,2)</f>
        <v>0</v>
      </c>
      <c r="K144" s="215" t="s">
        <v>145</v>
      </c>
      <c r="L144" s="45"/>
      <c r="M144" s="220" t="s">
        <v>19</v>
      </c>
      <c r="N144" s="221" t="s">
        <v>44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146</v>
      </c>
      <c r="AT144" s="224" t="s">
        <v>141</v>
      </c>
      <c r="AU144" s="224" t="s">
        <v>83</v>
      </c>
      <c r="AY144" s="18" t="s">
        <v>139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80</v>
      </c>
      <c r="BK144" s="225">
        <f>ROUND(I144*H144,2)</f>
        <v>0</v>
      </c>
      <c r="BL144" s="18" t="s">
        <v>146</v>
      </c>
      <c r="BM144" s="224" t="s">
        <v>501</v>
      </c>
    </row>
    <row r="145" s="2" customFormat="1">
      <c r="A145" s="39"/>
      <c r="B145" s="40"/>
      <c r="C145" s="41"/>
      <c r="D145" s="226" t="s">
        <v>148</v>
      </c>
      <c r="E145" s="41"/>
      <c r="F145" s="227" t="s">
        <v>502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148</v>
      </c>
      <c r="AU145" s="18" t="s">
        <v>83</v>
      </c>
    </row>
    <row r="146" s="14" customFormat="1">
      <c r="A146" s="14"/>
      <c r="B146" s="242"/>
      <c r="C146" s="243"/>
      <c r="D146" s="233" t="s">
        <v>150</v>
      </c>
      <c r="E146" s="244" t="s">
        <v>19</v>
      </c>
      <c r="F146" s="245" t="s">
        <v>503</v>
      </c>
      <c r="G146" s="243"/>
      <c r="H146" s="246">
        <v>82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150</v>
      </c>
      <c r="AU146" s="252" t="s">
        <v>83</v>
      </c>
      <c r="AV146" s="14" t="s">
        <v>83</v>
      </c>
      <c r="AW146" s="14" t="s">
        <v>35</v>
      </c>
      <c r="AX146" s="14" t="s">
        <v>73</v>
      </c>
      <c r="AY146" s="252" t="s">
        <v>139</v>
      </c>
    </row>
    <row r="147" s="15" customFormat="1">
      <c r="A147" s="15"/>
      <c r="B147" s="253"/>
      <c r="C147" s="254"/>
      <c r="D147" s="233" t="s">
        <v>150</v>
      </c>
      <c r="E147" s="255" t="s">
        <v>19</v>
      </c>
      <c r="F147" s="256" t="s">
        <v>183</v>
      </c>
      <c r="G147" s="254"/>
      <c r="H147" s="257">
        <v>82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3" t="s">
        <v>150</v>
      </c>
      <c r="AU147" s="263" t="s">
        <v>83</v>
      </c>
      <c r="AV147" s="15" t="s">
        <v>146</v>
      </c>
      <c r="AW147" s="15" t="s">
        <v>35</v>
      </c>
      <c r="AX147" s="15" t="s">
        <v>80</v>
      </c>
      <c r="AY147" s="263" t="s">
        <v>139</v>
      </c>
    </row>
    <row r="148" s="2" customFormat="1" ht="44.25" customHeight="1">
      <c r="A148" s="39"/>
      <c r="B148" s="40"/>
      <c r="C148" s="213" t="s">
        <v>234</v>
      </c>
      <c r="D148" s="213" t="s">
        <v>141</v>
      </c>
      <c r="E148" s="214" t="s">
        <v>504</v>
      </c>
      <c r="F148" s="215" t="s">
        <v>505</v>
      </c>
      <c r="G148" s="216" t="s">
        <v>144</v>
      </c>
      <c r="H148" s="217">
        <v>82</v>
      </c>
      <c r="I148" s="218"/>
      <c r="J148" s="219">
        <f>ROUND(I148*H148,2)</f>
        <v>0</v>
      </c>
      <c r="K148" s="215" t="s">
        <v>145</v>
      </c>
      <c r="L148" s="45"/>
      <c r="M148" s="220" t="s">
        <v>19</v>
      </c>
      <c r="N148" s="221" t="s">
        <v>44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146</v>
      </c>
      <c r="AT148" s="224" t="s">
        <v>141</v>
      </c>
      <c r="AU148" s="224" t="s">
        <v>83</v>
      </c>
      <c r="AY148" s="18" t="s">
        <v>139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80</v>
      </c>
      <c r="BK148" s="225">
        <f>ROUND(I148*H148,2)</f>
        <v>0</v>
      </c>
      <c r="BL148" s="18" t="s">
        <v>146</v>
      </c>
      <c r="BM148" s="224" t="s">
        <v>506</v>
      </c>
    </row>
    <row r="149" s="2" customFormat="1">
      <c r="A149" s="39"/>
      <c r="B149" s="40"/>
      <c r="C149" s="41"/>
      <c r="D149" s="226" t="s">
        <v>148</v>
      </c>
      <c r="E149" s="41"/>
      <c r="F149" s="227" t="s">
        <v>507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148</v>
      </c>
      <c r="AU149" s="18" t="s">
        <v>83</v>
      </c>
    </row>
    <row r="150" s="2" customFormat="1">
      <c r="A150" s="39"/>
      <c r="B150" s="40"/>
      <c r="C150" s="41"/>
      <c r="D150" s="233" t="s">
        <v>304</v>
      </c>
      <c r="E150" s="41"/>
      <c r="F150" s="291" t="s">
        <v>508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304</v>
      </c>
      <c r="AU150" s="18" t="s">
        <v>83</v>
      </c>
    </row>
    <row r="151" s="14" customFormat="1">
      <c r="A151" s="14"/>
      <c r="B151" s="242"/>
      <c r="C151" s="243"/>
      <c r="D151" s="233" t="s">
        <v>150</v>
      </c>
      <c r="E151" s="244" t="s">
        <v>19</v>
      </c>
      <c r="F151" s="245" t="s">
        <v>509</v>
      </c>
      <c r="G151" s="243"/>
      <c r="H151" s="246">
        <v>82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150</v>
      </c>
      <c r="AU151" s="252" t="s">
        <v>83</v>
      </c>
      <c r="AV151" s="14" t="s">
        <v>83</v>
      </c>
      <c r="AW151" s="14" t="s">
        <v>35</v>
      </c>
      <c r="AX151" s="14" t="s">
        <v>73</v>
      </c>
      <c r="AY151" s="252" t="s">
        <v>139</v>
      </c>
    </row>
    <row r="152" s="15" customFormat="1">
      <c r="A152" s="15"/>
      <c r="B152" s="253"/>
      <c r="C152" s="254"/>
      <c r="D152" s="233" t="s">
        <v>150</v>
      </c>
      <c r="E152" s="255" t="s">
        <v>19</v>
      </c>
      <c r="F152" s="256" t="s">
        <v>183</v>
      </c>
      <c r="G152" s="254"/>
      <c r="H152" s="257">
        <v>82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3" t="s">
        <v>150</v>
      </c>
      <c r="AU152" s="263" t="s">
        <v>83</v>
      </c>
      <c r="AV152" s="15" t="s">
        <v>146</v>
      </c>
      <c r="AW152" s="15" t="s">
        <v>35</v>
      </c>
      <c r="AX152" s="15" t="s">
        <v>80</v>
      </c>
      <c r="AY152" s="263" t="s">
        <v>139</v>
      </c>
    </row>
    <row r="153" s="2" customFormat="1" ht="37.8" customHeight="1">
      <c r="A153" s="39"/>
      <c r="B153" s="40"/>
      <c r="C153" s="213" t="s">
        <v>241</v>
      </c>
      <c r="D153" s="213" t="s">
        <v>141</v>
      </c>
      <c r="E153" s="214" t="s">
        <v>510</v>
      </c>
      <c r="F153" s="215" t="s">
        <v>511</v>
      </c>
      <c r="G153" s="216" t="s">
        <v>144</v>
      </c>
      <c r="H153" s="217">
        <v>93.569999999999993</v>
      </c>
      <c r="I153" s="218"/>
      <c r="J153" s="219">
        <f>ROUND(I153*H153,2)</f>
        <v>0</v>
      </c>
      <c r="K153" s="215" t="s">
        <v>145</v>
      </c>
      <c r="L153" s="45"/>
      <c r="M153" s="220" t="s">
        <v>19</v>
      </c>
      <c r="N153" s="221" t="s">
        <v>44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146</v>
      </c>
      <c r="AT153" s="224" t="s">
        <v>141</v>
      </c>
      <c r="AU153" s="224" t="s">
        <v>83</v>
      </c>
      <c r="AY153" s="18" t="s">
        <v>139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80</v>
      </c>
      <c r="BK153" s="225">
        <f>ROUND(I153*H153,2)</f>
        <v>0</v>
      </c>
      <c r="BL153" s="18" t="s">
        <v>146</v>
      </c>
      <c r="BM153" s="224" t="s">
        <v>512</v>
      </c>
    </row>
    <row r="154" s="2" customFormat="1">
      <c r="A154" s="39"/>
      <c r="B154" s="40"/>
      <c r="C154" s="41"/>
      <c r="D154" s="226" t="s">
        <v>148</v>
      </c>
      <c r="E154" s="41"/>
      <c r="F154" s="227" t="s">
        <v>513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148</v>
      </c>
      <c r="AU154" s="18" t="s">
        <v>83</v>
      </c>
    </row>
    <row r="155" s="14" customFormat="1">
      <c r="A155" s="14"/>
      <c r="B155" s="242"/>
      <c r="C155" s="243"/>
      <c r="D155" s="233" t="s">
        <v>150</v>
      </c>
      <c r="E155" s="244" t="s">
        <v>19</v>
      </c>
      <c r="F155" s="245" t="s">
        <v>514</v>
      </c>
      <c r="G155" s="243"/>
      <c r="H155" s="246">
        <v>93.569999999999993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150</v>
      </c>
      <c r="AU155" s="252" t="s">
        <v>83</v>
      </c>
      <c r="AV155" s="14" t="s">
        <v>83</v>
      </c>
      <c r="AW155" s="14" t="s">
        <v>35</v>
      </c>
      <c r="AX155" s="14" t="s">
        <v>73</v>
      </c>
      <c r="AY155" s="252" t="s">
        <v>139</v>
      </c>
    </row>
    <row r="156" s="15" customFormat="1">
      <c r="A156" s="15"/>
      <c r="B156" s="253"/>
      <c r="C156" s="254"/>
      <c r="D156" s="233" t="s">
        <v>150</v>
      </c>
      <c r="E156" s="255" t="s">
        <v>19</v>
      </c>
      <c r="F156" s="256" t="s">
        <v>183</v>
      </c>
      <c r="G156" s="254"/>
      <c r="H156" s="257">
        <v>93.569999999999993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3" t="s">
        <v>150</v>
      </c>
      <c r="AU156" s="263" t="s">
        <v>83</v>
      </c>
      <c r="AV156" s="15" t="s">
        <v>146</v>
      </c>
      <c r="AW156" s="15" t="s">
        <v>35</v>
      </c>
      <c r="AX156" s="15" t="s">
        <v>80</v>
      </c>
      <c r="AY156" s="263" t="s">
        <v>139</v>
      </c>
    </row>
    <row r="157" s="2" customFormat="1" ht="44.25" customHeight="1">
      <c r="A157" s="39"/>
      <c r="B157" s="40"/>
      <c r="C157" s="213" t="s">
        <v>251</v>
      </c>
      <c r="D157" s="213" t="s">
        <v>141</v>
      </c>
      <c r="E157" s="214" t="s">
        <v>515</v>
      </c>
      <c r="F157" s="215" t="s">
        <v>516</v>
      </c>
      <c r="G157" s="216" t="s">
        <v>144</v>
      </c>
      <c r="H157" s="217">
        <v>66.519999999999996</v>
      </c>
      <c r="I157" s="218"/>
      <c r="J157" s="219">
        <f>ROUND(I157*H157,2)</f>
        <v>0</v>
      </c>
      <c r="K157" s="215" t="s">
        <v>145</v>
      </c>
      <c r="L157" s="45"/>
      <c r="M157" s="220" t="s">
        <v>19</v>
      </c>
      <c r="N157" s="221" t="s">
        <v>44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146</v>
      </c>
      <c r="AT157" s="224" t="s">
        <v>141</v>
      </c>
      <c r="AU157" s="224" t="s">
        <v>83</v>
      </c>
      <c r="AY157" s="18" t="s">
        <v>139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80</v>
      </c>
      <c r="BK157" s="225">
        <f>ROUND(I157*H157,2)</f>
        <v>0</v>
      </c>
      <c r="BL157" s="18" t="s">
        <v>146</v>
      </c>
      <c r="BM157" s="224" t="s">
        <v>517</v>
      </c>
    </row>
    <row r="158" s="2" customFormat="1">
      <c r="A158" s="39"/>
      <c r="B158" s="40"/>
      <c r="C158" s="41"/>
      <c r="D158" s="226" t="s">
        <v>148</v>
      </c>
      <c r="E158" s="41"/>
      <c r="F158" s="227" t="s">
        <v>518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148</v>
      </c>
      <c r="AU158" s="18" t="s">
        <v>83</v>
      </c>
    </row>
    <row r="159" s="14" customFormat="1">
      <c r="A159" s="14"/>
      <c r="B159" s="242"/>
      <c r="C159" s="243"/>
      <c r="D159" s="233" t="s">
        <v>150</v>
      </c>
      <c r="E159" s="244" t="s">
        <v>19</v>
      </c>
      <c r="F159" s="245" t="s">
        <v>519</v>
      </c>
      <c r="G159" s="243"/>
      <c r="H159" s="246">
        <v>66.519999999999996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150</v>
      </c>
      <c r="AU159" s="252" t="s">
        <v>83</v>
      </c>
      <c r="AV159" s="14" t="s">
        <v>83</v>
      </c>
      <c r="AW159" s="14" t="s">
        <v>35</v>
      </c>
      <c r="AX159" s="14" t="s">
        <v>73</v>
      </c>
      <c r="AY159" s="252" t="s">
        <v>139</v>
      </c>
    </row>
    <row r="160" s="15" customFormat="1">
      <c r="A160" s="15"/>
      <c r="B160" s="253"/>
      <c r="C160" s="254"/>
      <c r="D160" s="233" t="s">
        <v>150</v>
      </c>
      <c r="E160" s="255" t="s">
        <v>19</v>
      </c>
      <c r="F160" s="256" t="s">
        <v>183</v>
      </c>
      <c r="G160" s="254"/>
      <c r="H160" s="257">
        <v>66.519999999999996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3" t="s">
        <v>150</v>
      </c>
      <c r="AU160" s="263" t="s">
        <v>83</v>
      </c>
      <c r="AV160" s="15" t="s">
        <v>146</v>
      </c>
      <c r="AW160" s="15" t="s">
        <v>35</v>
      </c>
      <c r="AX160" s="15" t="s">
        <v>80</v>
      </c>
      <c r="AY160" s="263" t="s">
        <v>139</v>
      </c>
    </row>
    <row r="161" s="2" customFormat="1" ht="37.8" customHeight="1">
      <c r="A161" s="39"/>
      <c r="B161" s="40"/>
      <c r="C161" s="213" t="s">
        <v>257</v>
      </c>
      <c r="D161" s="213" t="s">
        <v>141</v>
      </c>
      <c r="E161" s="214" t="s">
        <v>520</v>
      </c>
      <c r="F161" s="215" t="s">
        <v>521</v>
      </c>
      <c r="G161" s="216" t="s">
        <v>175</v>
      </c>
      <c r="H161" s="217">
        <v>18.800000000000001</v>
      </c>
      <c r="I161" s="218"/>
      <c r="J161" s="219">
        <f>ROUND(I161*H161,2)</f>
        <v>0</v>
      </c>
      <c r="K161" s="215" t="s">
        <v>145</v>
      </c>
      <c r="L161" s="45"/>
      <c r="M161" s="220" t="s">
        <v>19</v>
      </c>
      <c r="N161" s="221" t="s">
        <v>44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146</v>
      </c>
      <c r="AT161" s="224" t="s">
        <v>141</v>
      </c>
      <c r="AU161" s="224" t="s">
        <v>83</v>
      </c>
      <c r="AY161" s="18" t="s">
        <v>139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80</v>
      </c>
      <c r="BK161" s="225">
        <f>ROUND(I161*H161,2)</f>
        <v>0</v>
      </c>
      <c r="BL161" s="18" t="s">
        <v>146</v>
      </c>
      <c r="BM161" s="224" t="s">
        <v>522</v>
      </c>
    </row>
    <row r="162" s="2" customFormat="1">
      <c r="A162" s="39"/>
      <c r="B162" s="40"/>
      <c r="C162" s="41"/>
      <c r="D162" s="226" t="s">
        <v>148</v>
      </c>
      <c r="E162" s="41"/>
      <c r="F162" s="227" t="s">
        <v>523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148</v>
      </c>
      <c r="AU162" s="18" t="s">
        <v>83</v>
      </c>
    </row>
    <row r="163" s="14" customFormat="1">
      <c r="A163" s="14"/>
      <c r="B163" s="242"/>
      <c r="C163" s="243"/>
      <c r="D163" s="233" t="s">
        <v>150</v>
      </c>
      <c r="E163" s="244" t="s">
        <v>19</v>
      </c>
      <c r="F163" s="245" t="s">
        <v>472</v>
      </c>
      <c r="G163" s="243"/>
      <c r="H163" s="246">
        <v>18.800000000000001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150</v>
      </c>
      <c r="AU163" s="252" t="s">
        <v>83</v>
      </c>
      <c r="AV163" s="14" t="s">
        <v>83</v>
      </c>
      <c r="AW163" s="14" t="s">
        <v>35</v>
      </c>
      <c r="AX163" s="14" t="s">
        <v>73</v>
      </c>
      <c r="AY163" s="252" t="s">
        <v>139</v>
      </c>
    </row>
    <row r="164" s="15" customFormat="1">
      <c r="A164" s="15"/>
      <c r="B164" s="253"/>
      <c r="C164" s="254"/>
      <c r="D164" s="233" t="s">
        <v>150</v>
      </c>
      <c r="E164" s="255" t="s">
        <v>19</v>
      </c>
      <c r="F164" s="256" t="s">
        <v>183</v>
      </c>
      <c r="G164" s="254"/>
      <c r="H164" s="257">
        <v>18.800000000000001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3" t="s">
        <v>150</v>
      </c>
      <c r="AU164" s="263" t="s">
        <v>83</v>
      </c>
      <c r="AV164" s="15" t="s">
        <v>146</v>
      </c>
      <c r="AW164" s="15" t="s">
        <v>35</v>
      </c>
      <c r="AX164" s="15" t="s">
        <v>80</v>
      </c>
      <c r="AY164" s="263" t="s">
        <v>139</v>
      </c>
    </row>
    <row r="165" s="2" customFormat="1" ht="37.8" customHeight="1">
      <c r="A165" s="39"/>
      <c r="B165" s="40"/>
      <c r="C165" s="213" t="s">
        <v>265</v>
      </c>
      <c r="D165" s="213" t="s">
        <v>141</v>
      </c>
      <c r="E165" s="214" t="s">
        <v>193</v>
      </c>
      <c r="F165" s="215" t="s">
        <v>194</v>
      </c>
      <c r="G165" s="216" t="s">
        <v>175</v>
      </c>
      <c r="H165" s="217">
        <v>18.800000000000001</v>
      </c>
      <c r="I165" s="218"/>
      <c r="J165" s="219">
        <f>ROUND(I165*H165,2)</f>
        <v>0</v>
      </c>
      <c r="K165" s="215" t="s">
        <v>145</v>
      </c>
      <c r="L165" s="45"/>
      <c r="M165" s="220" t="s">
        <v>19</v>
      </c>
      <c r="N165" s="221" t="s">
        <v>44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146</v>
      </c>
      <c r="AT165" s="224" t="s">
        <v>141</v>
      </c>
      <c r="AU165" s="224" t="s">
        <v>83</v>
      </c>
      <c r="AY165" s="18" t="s">
        <v>139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80</v>
      </c>
      <c r="BK165" s="225">
        <f>ROUND(I165*H165,2)</f>
        <v>0</v>
      </c>
      <c r="BL165" s="18" t="s">
        <v>146</v>
      </c>
      <c r="BM165" s="224" t="s">
        <v>524</v>
      </c>
    </row>
    <row r="166" s="2" customFormat="1">
      <c r="A166" s="39"/>
      <c r="B166" s="40"/>
      <c r="C166" s="41"/>
      <c r="D166" s="226" t="s">
        <v>148</v>
      </c>
      <c r="E166" s="41"/>
      <c r="F166" s="227" t="s">
        <v>196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148</v>
      </c>
      <c r="AU166" s="18" t="s">
        <v>83</v>
      </c>
    </row>
    <row r="167" s="14" customFormat="1">
      <c r="A167" s="14"/>
      <c r="B167" s="242"/>
      <c r="C167" s="243"/>
      <c r="D167" s="233" t="s">
        <v>150</v>
      </c>
      <c r="E167" s="244" t="s">
        <v>19</v>
      </c>
      <c r="F167" s="245" t="s">
        <v>472</v>
      </c>
      <c r="G167" s="243"/>
      <c r="H167" s="246">
        <v>18.800000000000001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150</v>
      </c>
      <c r="AU167" s="252" t="s">
        <v>83</v>
      </c>
      <c r="AV167" s="14" t="s">
        <v>83</v>
      </c>
      <c r="AW167" s="14" t="s">
        <v>35</v>
      </c>
      <c r="AX167" s="14" t="s">
        <v>73</v>
      </c>
      <c r="AY167" s="252" t="s">
        <v>139</v>
      </c>
    </row>
    <row r="168" s="15" customFormat="1">
      <c r="A168" s="15"/>
      <c r="B168" s="253"/>
      <c r="C168" s="254"/>
      <c r="D168" s="233" t="s">
        <v>150</v>
      </c>
      <c r="E168" s="255" t="s">
        <v>19</v>
      </c>
      <c r="F168" s="256" t="s">
        <v>183</v>
      </c>
      <c r="G168" s="254"/>
      <c r="H168" s="257">
        <v>18.800000000000001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3" t="s">
        <v>150</v>
      </c>
      <c r="AU168" s="263" t="s">
        <v>83</v>
      </c>
      <c r="AV168" s="15" t="s">
        <v>146</v>
      </c>
      <c r="AW168" s="15" t="s">
        <v>35</v>
      </c>
      <c r="AX168" s="15" t="s">
        <v>80</v>
      </c>
      <c r="AY168" s="263" t="s">
        <v>139</v>
      </c>
    </row>
    <row r="169" s="2" customFormat="1" ht="16.5" customHeight="1">
      <c r="A169" s="39"/>
      <c r="B169" s="40"/>
      <c r="C169" s="264" t="s">
        <v>274</v>
      </c>
      <c r="D169" s="264" t="s">
        <v>198</v>
      </c>
      <c r="E169" s="265" t="s">
        <v>199</v>
      </c>
      <c r="F169" s="266" t="s">
        <v>200</v>
      </c>
      <c r="G169" s="267" t="s">
        <v>201</v>
      </c>
      <c r="H169" s="268">
        <v>0.46999999999999997</v>
      </c>
      <c r="I169" s="269"/>
      <c r="J169" s="270">
        <f>ROUND(I169*H169,2)</f>
        <v>0</v>
      </c>
      <c r="K169" s="266" t="s">
        <v>145</v>
      </c>
      <c r="L169" s="271"/>
      <c r="M169" s="272" t="s">
        <v>19</v>
      </c>
      <c r="N169" s="273" t="s">
        <v>44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197</v>
      </c>
      <c r="AT169" s="224" t="s">
        <v>198</v>
      </c>
      <c r="AU169" s="224" t="s">
        <v>83</v>
      </c>
      <c r="AY169" s="18" t="s">
        <v>139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80</v>
      </c>
      <c r="BK169" s="225">
        <f>ROUND(I169*H169,2)</f>
        <v>0</v>
      </c>
      <c r="BL169" s="18" t="s">
        <v>146</v>
      </c>
      <c r="BM169" s="224" t="s">
        <v>525</v>
      </c>
    </row>
    <row r="170" s="14" customFormat="1">
      <c r="A170" s="14"/>
      <c r="B170" s="242"/>
      <c r="C170" s="243"/>
      <c r="D170" s="233" t="s">
        <v>150</v>
      </c>
      <c r="E170" s="244" t="s">
        <v>19</v>
      </c>
      <c r="F170" s="245" t="s">
        <v>526</v>
      </c>
      <c r="G170" s="243"/>
      <c r="H170" s="246">
        <v>0.46999999999999997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150</v>
      </c>
      <c r="AU170" s="252" t="s">
        <v>83</v>
      </c>
      <c r="AV170" s="14" t="s">
        <v>83</v>
      </c>
      <c r="AW170" s="14" t="s">
        <v>35</v>
      </c>
      <c r="AX170" s="14" t="s">
        <v>73</v>
      </c>
      <c r="AY170" s="252" t="s">
        <v>139</v>
      </c>
    </row>
    <row r="171" s="15" customFormat="1">
      <c r="A171" s="15"/>
      <c r="B171" s="253"/>
      <c r="C171" s="254"/>
      <c r="D171" s="233" t="s">
        <v>150</v>
      </c>
      <c r="E171" s="255" t="s">
        <v>19</v>
      </c>
      <c r="F171" s="256" t="s">
        <v>183</v>
      </c>
      <c r="G171" s="254"/>
      <c r="H171" s="257">
        <v>0.46999999999999997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3" t="s">
        <v>150</v>
      </c>
      <c r="AU171" s="263" t="s">
        <v>83</v>
      </c>
      <c r="AV171" s="15" t="s">
        <v>146</v>
      </c>
      <c r="AW171" s="15" t="s">
        <v>35</v>
      </c>
      <c r="AX171" s="15" t="s">
        <v>80</v>
      </c>
      <c r="AY171" s="263" t="s">
        <v>139</v>
      </c>
    </row>
    <row r="172" s="2" customFormat="1" ht="33" customHeight="1">
      <c r="A172" s="39"/>
      <c r="B172" s="40"/>
      <c r="C172" s="213" t="s">
        <v>281</v>
      </c>
      <c r="D172" s="213" t="s">
        <v>141</v>
      </c>
      <c r="E172" s="214" t="s">
        <v>527</v>
      </c>
      <c r="F172" s="215" t="s">
        <v>528</v>
      </c>
      <c r="G172" s="216" t="s">
        <v>284</v>
      </c>
      <c r="H172" s="217">
        <v>54.100000000000001</v>
      </c>
      <c r="I172" s="218"/>
      <c r="J172" s="219">
        <f>ROUND(I172*H172,2)</f>
        <v>0</v>
      </c>
      <c r="K172" s="215" t="s">
        <v>19</v>
      </c>
      <c r="L172" s="45"/>
      <c r="M172" s="220" t="s">
        <v>19</v>
      </c>
      <c r="N172" s="221" t="s">
        <v>44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146</v>
      </c>
      <c r="AT172" s="224" t="s">
        <v>141</v>
      </c>
      <c r="AU172" s="224" t="s">
        <v>83</v>
      </c>
      <c r="AY172" s="18" t="s">
        <v>139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80</v>
      </c>
      <c r="BK172" s="225">
        <f>ROUND(I172*H172,2)</f>
        <v>0</v>
      </c>
      <c r="BL172" s="18" t="s">
        <v>146</v>
      </c>
      <c r="BM172" s="224" t="s">
        <v>529</v>
      </c>
    </row>
    <row r="173" s="2" customFormat="1">
      <c r="A173" s="39"/>
      <c r="B173" s="40"/>
      <c r="C173" s="41"/>
      <c r="D173" s="233" t="s">
        <v>304</v>
      </c>
      <c r="E173" s="41"/>
      <c r="F173" s="291" t="s">
        <v>530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304</v>
      </c>
      <c r="AU173" s="18" t="s">
        <v>83</v>
      </c>
    </row>
    <row r="174" s="14" customFormat="1">
      <c r="A174" s="14"/>
      <c r="B174" s="242"/>
      <c r="C174" s="243"/>
      <c r="D174" s="233" t="s">
        <v>150</v>
      </c>
      <c r="E174" s="244" t="s">
        <v>19</v>
      </c>
      <c r="F174" s="245" t="s">
        <v>531</v>
      </c>
      <c r="G174" s="243"/>
      <c r="H174" s="246">
        <v>54.100000000000001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150</v>
      </c>
      <c r="AU174" s="252" t="s">
        <v>83</v>
      </c>
      <c r="AV174" s="14" t="s">
        <v>83</v>
      </c>
      <c r="AW174" s="14" t="s">
        <v>35</v>
      </c>
      <c r="AX174" s="14" t="s">
        <v>73</v>
      </c>
      <c r="AY174" s="252" t="s">
        <v>139</v>
      </c>
    </row>
    <row r="175" s="15" customFormat="1">
      <c r="A175" s="15"/>
      <c r="B175" s="253"/>
      <c r="C175" s="254"/>
      <c r="D175" s="233" t="s">
        <v>150</v>
      </c>
      <c r="E175" s="255" t="s">
        <v>19</v>
      </c>
      <c r="F175" s="256" t="s">
        <v>183</v>
      </c>
      <c r="G175" s="254"/>
      <c r="H175" s="257">
        <v>54.100000000000001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3" t="s">
        <v>150</v>
      </c>
      <c r="AU175" s="263" t="s">
        <v>83</v>
      </c>
      <c r="AV175" s="15" t="s">
        <v>146</v>
      </c>
      <c r="AW175" s="15" t="s">
        <v>35</v>
      </c>
      <c r="AX175" s="15" t="s">
        <v>80</v>
      </c>
      <c r="AY175" s="263" t="s">
        <v>139</v>
      </c>
    </row>
    <row r="176" s="2" customFormat="1" ht="24.15" customHeight="1">
      <c r="A176" s="39"/>
      <c r="B176" s="40"/>
      <c r="C176" s="213" t="s">
        <v>288</v>
      </c>
      <c r="D176" s="213" t="s">
        <v>141</v>
      </c>
      <c r="E176" s="214" t="s">
        <v>532</v>
      </c>
      <c r="F176" s="215" t="s">
        <v>533</v>
      </c>
      <c r="G176" s="216" t="s">
        <v>284</v>
      </c>
      <c r="H176" s="217">
        <v>0.28000000000000003</v>
      </c>
      <c r="I176" s="218"/>
      <c r="J176" s="219">
        <f>ROUND(I176*H176,2)</f>
        <v>0</v>
      </c>
      <c r="K176" s="215" t="s">
        <v>19</v>
      </c>
      <c r="L176" s="45"/>
      <c r="M176" s="220" t="s">
        <v>19</v>
      </c>
      <c r="N176" s="221" t="s">
        <v>44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146</v>
      </c>
      <c r="AT176" s="224" t="s">
        <v>141</v>
      </c>
      <c r="AU176" s="224" t="s">
        <v>83</v>
      </c>
      <c r="AY176" s="18" t="s">
        <v>139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80</v>
      </c>
      <c r="BK176" s="225">
        <f>ROUND(I176*H176,2)</f>
        <v>0</v>
      </c>
      <c r="BL176" s="18" t="s">
        <v>146</v>
      </c>
      <c r="BM176" s="224" t="s">
        <v>534</v>
      </c>
    </row>
    <row r="177" s="2" customFormat="1">
      <c r="A177" s="39"/>
      <c r="B177" s="40"/>
      <c r="C177" s="41"/>
      <c r="D177" s="233" t="s">
        <v>304</v>
      </c>
      <c r="E177" s="41"/>
      <c r="F177" s="291" t="s">
        <v>535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304</v>
      </c>
      <c r="AU177" s="18" t="s">
        <v>83</v>
      </c>
    </row>
    <row r="178" s="14" customFormat="1">
      <c r="A178" s="14"/>
      <c r="B178" s="242"/>
      <c r="C178" s="243"/>
      <c r="D178" s="233" t="s">
        <v>150</v>
      </c>
      <c r="E178" s="244" t="s">
        <v>19</v>
      </c>
      <c r="F178" s="245" t="s">
        <v>536</v>
      </c>
      <c r="G178" s="243"/>
      <c r="H178" s="246">
        <v>0.28000000000000003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150</v>
      </c>
      <c r="AU178" s="252" t="s">
        <v>83</v>
      </c>
      <c r="AV178" s="14" t="s">
        <v>83</v>
      </c>
      <c r="AW178" s="14" t="s">
        <v>35</v>
      </c>
      <c r="AX178" s="14" t="s">
        <v>73</v>
      </c>
      <c r="AY178" s="252" t="s">
        <v>139</v>
      </c>
    </row>
    <row r="179" s="15" customFormat="1">
      <c r="A179" s="15"/>
      <c r="B179" s="253"/>
      <c r="C179" s="254"/>
      <c r="D179" s="233" t="s">
        <v>150</v>
      </c>
      <c r="E179" s="255" t="s">
        <v>19</v>
      </c>
      <c r="F179" s="256" t="s">
        <v>183</v>
      </c>
      <c r="G179" s="254"/>
      <c r="H179" s="257">
        <v>0.28000000000000003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3" t="s">
        <v>150</v>
      </c>
      <c r="AU179" s="263" t="s">
        <v>83</v>
      </c>
      <c r="AV179" s="15" t="s">
        <v>146</v>
      </c>
      <c r="AW179" s="15" t="s">
        <v>35</v>
      </c>
      <c r="AX179" s="15" t="s">
        <v>80</v>
      </c>
      <c r="AY179" s="263" t="s">
        <v>139</v>
      </c>
    </row>
    <row r="180" s="12" customFormat="1" ht="22.8" customHeight="1">
      <c r="A180" s="12"/>
      <c r="B180" s="197"/>
      <c r="C180" s="198"/>
      <c r="D180" s="199" t="s">
        <v>72</v>
      </c>
      <c r="E180" s="211" t="s">
        <v>83</v>
      </c>
      <c r="F180" s="211" t="s">
        <v>537</v>
      </c>
      <c r="G180" s="198"/>
      <c r="H180" s="198"/>
      <c r="I180" s="201"/>
      <c r="J180" s="212">
        <f>BK180</f>
        <v>0</v>
      </c>
      <c r="K180" s="198"/>
      <c r="L180" s="203"/>
      <c r="M180" s="204"/>
      <c r="N180" s="205"/>
      <c r="O180" s="205"/>
      <c r="P180" s="206">
        <f>SUM(P181:P209)</f>
        <v>0</v>
      </c>
      <c r="Q180" s="205"/>
      <c r="R180" s="206">
        <f>SUM(R181:R209)</f>
        <v>0</v>
      </c>
      <c r="S180" s="205"/>
      <c r="T180" s="207">
        <f>SUM(T181:T209)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8" t="s">
        <v>80</v>
      </c>
      <c r="AT180" s="209" t="s">
        <v>72</v>
      </c>
      <c r="AU180" s="209" t="s">
        <v>80</v>
      </c>
      <c r="AY180" s="208" t="s">
        <v>139</v>
      </c>
      <c r="BK180" s="210">
        <f>SUM(BK181:BK209)</f>
        <v>0</v>
      </c>
    </row>
    <row r="181" s="2" customFormat="1" ht="44.25" customHeight="1">
      <c r="A181" s="39"/>
      <c r="B181" s="40"/>
      <c r="C181" s="213" t="s">
        <v>7</v>
      </c>
      <c r="D181" s="213" t="s">
        <v>141</v>
      </c>
      <c r="E181" s="214" t="s">
        <v>538</v>
      </c>
      <c r="F181" s="215" t="s">
        <v>539</v>
      </c>
      <c r="G181" s="216" t="s">
        <v>144</v>
      </c>
      <c r="H181" s="217">
        <v>2</v>
      </c>
      <c r="I181" s="218"/>
      <c r="J181" s="219">
        <f>ROUND(I181*H181,2)</f>
        <v>0</v>
      </c>
      <c r="K181" s="215" t="s">
        <v>145</v>
      </c>
      <c r="L181" s="45"/>
      <c r="M181" s="220" t="s">
        <v>19</v>
      </c>
      <c r="N181" s="221" t="s">
        <v>44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146</v>
      </c>
      <c r="AT181" s="224" t="s">
        <v>141</v>
      </c>
      <c r="AU181" s="224" t="s">
        <v>83</v>
      </c>
      <c r="AY181" s="18" t="s">
        <v>139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80</v>
      </c>
      <c r="BK181" s="225">
        <f>ROUND(I181*H181,2)</f>
        <v>0</v>
      </c>
      <c r="BL181" s="18" t="s">
        <v>146</v>
      </c>
      <c r="BM181" s="224" t="s">
        <v>540</v>
      </c>
    </row>
    <row r="182" s="2" customFormat="1">
      <c r="A182" s="39"/>
      <c r="B182" s="40"/>
      <c r="C182" s="41"/>
      <c r="D182" s="226" t="s">
        <v>148</v>
      </c>
      <c r="E182" s="41"/>
      <c r="F182" s="227" t="s">
        <v>541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148</v>
      </c>
      <c r="AU182" s="18" t="s">
        <v>83</v>
      </c>
    </row>
    <row r="183" s="2" customFormat="1">
      <c r="A183" s="39"/>
      <c r="B183" s="40"/>
      <c r="C183" s="41"/>
      <c r="D183" s="233" t="s">
        <v>304</v>
      </c>
      <c r="E183" s="41"/>
      <c r="F183" s="291" t="s">
        <v>542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304</v>
      </c>
      <c r="AU183" s="18" t="s">
        <v>83</v>
      </c>
    </row>
    <row r="184" s="14" customFormat="1">
      <c r="A184" s="14"/>
      <c r="B184" s="242"/>
      <c r="C184" s="243"/>
      <c r="D184" s="233" t="s">
        <v>150</v>
      </c>
      <c r="E184" s="244" t="s">
        <v>19</v>
      </c>
      <c r="F184" s="245" t="s">
        <v>543</v>
      </c>
      <c r="G184" s="243"/>
      <c r="H184" s="246">
        <v>2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150</v>
      </c>
      <c r="AU184" s="252" t="s">
        <v>83</v>
      </c>
      <c r="AV184" s="14" t="s">
        <v>83</v>
      </c>
      <c r="AW184" s="14" t="s">
        <v>35</v>
      </c>
      <c r="AX184" s="14" t="s">
        <v>73</v>
      </c>
      <c r="AY184" s="252" t="s">
        <v>139</v>
      </c>
    </row>
    <row r="185" s="15" customFormat="1">
      <c r="A185" s="15"/>
      <c r="B185" s="253"/>
      <c r="C185" s="254"/>
      <c r="D185" s="233" t="s">
        <v>150</v>
      </c>
      <c r="E185" s="255" t="s">
        <v>19</v>
      </c>
      <c r="F185" s="256" t="s">
        <v>183</v>
      </c>
      <c r="G185" s="254"/>
      <c r="H185" s="257">
        <v>2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3" t="s">
        <v>150</v>
      </c>
      <c r="AU185" s="263" t="s">
        <v>83</v>
      </c>
      <c r="AV185" s="15" t="s">
        <v>146</v>
      </c>
      <c r="AW185" s="15" t="s">
        <v>35</v>
      </c>
      <c r="AX185" s="15" t="s">
        <v>80</v>
      </c>
      <c r="AY185" s="263" t="s">
        <v>139</v>
      </c>
    </row>
    <row r="186" s="2" customFormat="1" ht="55.5" customHeight="1">
      <c r="A186" s="39"/>
      <c r="B186" s="40"/>
      <c r="C186" s="213" t="s">
        <v>496</v>
      </c>
      <c r="D186" s="213" t="s">
        <v>141</v>
      </c>
      <c r="E186" s="214" t="s">
        <v>544</v>
      </c>
      <c r="F186" s="215" t="s">
        <v>545</v>
      </c>
      <c r="G186" s="216" t="s">
        <v>175</v>
      </c>
      <c r="H186" s="217">
        <v>44.106999999999999</v>
      </c>
      <c r="I186" s="218"/>
      <c r="J186" s="219">
        <f>ROUND(I186*H186,2)</f>
        <v>0</v>
      </c>
      <c r="K186" s="215" t="s">
        <v>145</v>
      </c>
      <c r="L186" s="45"/>
      <c r="M186" s="220" t="s">
        <v>19</v>
      </c>
      <c r="N186" s="221" t="s">
        <v>44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146</v>
      </c>
      <c r="AT186" s="224" t="s">
        <v>141</v>
      </c>
      <c r="AU186" s="224" t="s">
        <v>83</v>
      </c>
      <c r="AY186" s="18" t="s">
        <v>139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80</v>
      </c>
      <c r="BK186" s="225">
        <f>ROUND(I186*H186,2)</f>
        <v>0</v>
      </c>
      <c r="BL186" s="18" t="s">
        <v>146</v>
      </c>
      <c r="BM186" s="224" t="s">
        <v>546</v>
      </c>
    </row>
    <row r="187" s="2" customFormat="1">
      <c r="A187" s="39"/>
      <c r="B187" s="40"/>
      <c r="C187" s="41"/>
      <c r="D187" s="226" t="s">
        <v>148</v>
      </c>
      <c r="E187" s="41"/>
      <c r="F187" s="227" t="s">
        <v>547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148</v>
      </c>
      <c r="AU187" s="18" t="s">
        <v>83</v>
      </c>
    </row>
    <row r="188" s="14" customFormat="1">
      <c r="A188" s="14"/>
      <c r="B188" s="242"/>
      <c r="C188" s="243"/>
      <c r="D188" s="233" t="s">
        <v>150</v>
      </c>
      <c r="E188" s="244" t="s">
        <v>19</v>
      </c>
      <c r="F188" s="245" t="s">
        <v>548</v>
      </c>
      <c r="G188" s="243"/>
      <c r="H188" s="246">
        <v>24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150</v>
      </c>
      <c r="AU188" s="252" t="s">
        <v>83</v>
      </c>
      <c r="AV188" s="14" t="s">
        <v>83</v>
      </c>
      <c r="AW188" s="14" t="s">
        <v>35</v>
      </c>
      <c r="AX188" s="14" t="s">
        <v>73</v>
      </c>
      <c r="AY188" s="252" t="s">
        <v>139</v>
      </c>
    </row>
    <row r="189" s="14" customFormat="1">
      <c r="A189" s="14"/>
      <c r="B189" s="242"/>
      <c r="C189" s="243"/>
      <c r="D189" s="233" t="s">
        <v>150</v>
      </c>
      <c r="E189" s="244" t="s">
        <v>19</v>
      </c>
      <c r="F189" s="245" t="s">
        <v>549</v>
      </c>
      <c r="G189" s="243"/>
      <c r="H189" s="246">
        <v>20.106999999999999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150</v>
      </c>
      <c r="AU189" s="252" t="s">
        <v>83</v>
      </c>
      <c r="AV189" s="14" t="s">
        <v>83</v>
      </c>
      <c r="AW189" s="14" t="s">
        <v>35</v>
      </c>
      <c r="AX189" s="14" t="s">
        <v>73</v>
      </c>
      <c r="AY189" s="252" t="s">
        <v>139</v>
      </c>
    </row>
    <row r="190" s="15" customFormat="1">
      <c r="A190" s="15"/>
      <c r="B190" s="253"/>
      <c r="C190" s="254"/>
      <c r="D190" s="233" t="s">
        <v>150</v>
      </c>
      <c r="E190" s="255" t="s">
        <v>19</v>
      </c>
      <c r="F190" s="256" t="s">
        <v>183</v>
      </c>
      <c r="G190" s="254"/>
      <c r="H190" s="257">
        <v>44.106999999999999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3" t="s">
        <v>150</v>
      </c>
      <c r="AU190" s="263" t="s">
        <v>83</v>
      </c>
      <c r="AV190" s="15" t="s">
        <v>146</v>
      </c>
      <c r="AW190" s="15" t="s">
        <v>35</v>
      </c>
      <c r="AX190" s="15" t="s">
        <v>80</v>
      </c>
      <c r="AY190" s="263" t="s">
        <v>139</v>
      </c>
    </row>
    <row r="191" s="2" customFormat="1" ht="24.15" customHeight="1">
      <c r="A191" s="39"/>
      <c r="B191" s="40"/>
      <c r="C191" s="264" t="s">
        <v>550</v>
      </c>
      <c r="D191" s="264" t="s">
        <v>198</v>
      </c>
      <c r="E191" s="265" t="s">
        <v>551</v>
      </c>
      <c r="F191" s="266" t="s">
        <v>552</v>
      </c>
      <c r="G191" s="267" t="s">
        <v>175</v>
      </c>
      <c r="H191" s="268">
        <v>52.244999999999997</v>
      </c>
      <c r="I191" s="269"/>
      <c r="J191" s="270">
        <f>ROUND(I191*H191,2)</f>
        <v>0</v>
      </c>
      <c r="K191" s="266" t="s">
        <v>145</v>
      </c>
      <c r="L191" s="271"/>
      <c r="M191" s="272" t="s">
        <v>19</v>
      </c>
      <c r="N191" s="273" t="s">
        <v>44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197</v>
      </c>
      <c r="AT191" s="224" t="s">
        <v>198</v>
      </c>
      <c r="AU191" s="224" t="s">
        <v>83</v>
      </c>
      <c r="AY191" s="18" t="s">
        <v>139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80</v>
      </c>
      <c r="BK191" s="225">
        <f>ROUND(I191*H191,2)</f>
        <v>0</v>
      </c>
      <c r="BL191" s="18" t="s">
        <v>146</v>
      </c>
      <c r="BM191" s="224" t="s">
        <v>553</v>
      </c>
    </row>
    <row r="192" s="14" customFormat="1">
      <c r="A192" s="14"/>
      <c r="B192" s="242"/>
      <c r="C192" s="243"/>
      <c r="D192" s="233" t="s">
        <v>150</v>
      </c>
      <c r="E192" s="244" t="s">
        <v>19</v>
      </c>
      <c r="F192" s="245" t="s">
        <v>554</v>
      </c>
      <c r="G192" s="243"/>
      <c r="H192" s="246">
        <v>52.244999999999997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150</v>
      </c>
      <c r="AU192" s="252" t="s">
        <v>83</v>
      </c>
      <c r="AV192" s="14" t="s">
        <v>83</v>
      </c>
      <c r="AW192" s="14" t="s">
        <v>35</v>
      </c>
      <c r="AX192" s="14" t="s">
        <v>73</v>
      </c>
      <c r="AY192" s="252" t="s">
        <v>139</v>
      </c>
    </row>
    <row r="193" s="15" customFormat="1">
      <c r="A193" s="15"/>
      <c r="B193" s="253"/>
      <c r="C193" s="254"/>
      <c r="D193" s="233" t="s">
        <v>150</v>
      </c>
      <c r="E193" s="255" t="s">
        <v>19</v>
      </c>
      <c r="F193" s="256" t="s">
        <v>183</v>
      </c>
      <c r="G193" s="254"/>
      <c r="H193" s="257">
        <v>52.244999999999997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3" t="s">
        <v>150</v>
      </c>
      <c r="AU193" s="263" t="s">
        <v>83</v>
      </c>
      <c r="AV193" s="15" t="s">
        <v>146</v>
      </c>
      <c r="AW193" s="15" t="s">
        <v>35</v>
      </c>
      <c r="AX193" s="15" t="s">
        <v>80</v>
      </c>
      <c r="AY193" s="263" t="s">
        <v>139</v>
      </c>
    </row>
    <row r="194" s="2" customFormat="1" ht="21.75" customHeight="1">
      <c r="A194" s="39"/>
      <c r="B194" s="40"/>
      <c r="C194" s="213" t="s">
        <v>501</v>
      </c>
      <c r="D194" s="213" t="s">
        <v>141</v>
      </c>
      <c r="E194" s="214" t="s">
        <v>555</v>
      </c>
      <c r="F194" s="215" t="s">
        <v>556</v>
      </c>
      <c r="G194" s="216" t="s">
        <v>317</v>
      </c>
      <c r="H194" s="217">
        <v>1</v>
      </c>
      <c r="I194" s="218"/>
      <c r="J194" s="219">
        <f>ROUND(I194*H194,2)</f>
        <v>0</v>
      </c>
      <c r="K194" s="215" t="s">
        <v>19</v>
      </c>
      <c r="L194" s="45"/>
      <c r="M194" s="220" t="s">
        <v>19</v>
      </c>
      <c r="N194" s="221" t="s">
        <v>44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146</v>
      </c>
      <c r="AT194" s="224" t="s">
        <v>141</v>
      </c>
      <c r="AU194" s="224" t="s">
        <v>83</v>
      </c>
      <c r="AY194" s="18" t="s">
        <v>139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80</v>
      </c>
      <c r="BK194" s="225">
        <f>ROUND(I194*H194,2)</f>
        <v>0</v>
      </c>
      <c r="BL194" s="18" t="s">
        <v>146</v>
      </c>
      <c r="BM194" s="224" t="s">
        <v>557</v>
      </c>
    </row>
    <row r="195" s="2" customFormat="1">
      <c r="A195" s="39"/>
      <c r="B195" s="40"/>
      <c r="C195" s="41"/>
      <c r="D195" s="233" t="s">
        <v>304</v>
      </c>
      <c r="E195" s="41"/>
      <c r="F195" s="291" t="s">
        <v>558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304</v>
      </c>
      <c r="AU195" s="18" t="s">
        <v>83</v>
      </c>
    </row>
    <row r="196" s="14" customFormat="1">
      <c r="A196" s="14"/>
      <c r="B196" s="242"/>
      <c r="C196" s="243"/>
      <c r="D196" s="233" t="s">
        <v>150</v>
      </c>
      <c r="E196" s="244" t="s">
        <v>19</v>
      </c>
      <c r="F196" s="245" t="s">
        <v>80</v>
      </c>
      <c r="G196" s="243"/>
      <c r="H196" s="246">
        <v>1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150</v>
      </c>
      <c r="AU196" s="252" t="s">
        <v>83</v>
      </c>
      <c r="AV196" s="14" t="s">
        <v>83</v>
      </c>
      <c r="AW196" s="14" t="s">
        <v>35</v>
      </c>
      <c r="AX196" s="14" t="s">
        <v>73</v>
      </c>
      <c r="AY196" s="252" t="s">
        <v>139</v>
      </c>
    </row>
    <row r="197" s="15" customFormat="1">
      <c r="A197" s="15"/>
      <c r="B197" s="253"/>
      <c r="C197" s="254"/>
      <c r="D197" s="233" t="s">
        <v>150</v>
      </c>
      <c r="E197" s="255" t="s">
        <v>19</v>
      </c>
      <c r="F197" s="256" t="s">
        <v>183</v>
      </c>
      <c r="G197" s="254"/>
      <c r="H197" s="257">
        <v>1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3" t="s">
        <v>150</v>
      </c>
      <c r="AU197" s="263" t="s">
        <v>83</v>
      </c>
      <c r="AV197" s="15" t="s">
        <v>146</v>
      </c>
      <c r="AW197" s="15" t="s">
        <v>35</v>
      </c>
      <c r="AX197" s="15" t="s">
        <v>80</v>
      </c>
      <c r="AY197" s="263" t="s">
        <v>139</v>
      </c>
    </row>
    <row r="198" s="2" customFormat="1" ht="24.15" customHeight="1">
      <c r="A198" s="39"/>
      <c r="B198" s="40"/>
      <c r="C198" s="213" t="s">
        <v>559</v>
      </c>
      <c r="D198" s="213" t="s">
        <v>141</v>
      </c>
      <c r="E198" s="214" t="s">
        <v>560</v>
      </c>
      <c r="F198" s="215" t="s">
        <v>561</v>
      </c>
      <c r="G198" s="216" t="s">
        <v>562</v>
      </c>
      <c r="H198" s="217">
        <v>5.7999999999999998</v>
      </c>
      <c r="I198" s="218"/>
      <c r="J198" s="219">
        <f>ROUND(I198*H198,2)</f>
        <v>0</v>
      </c>
      <c r="K198" s="215" t="s">
        <v>145</v>
      </c>
      <c r="L198" s="45"/>
      <c r="M198" s="220" t="s">
        <v>19</v>
      </c>
      <c r="N198" s="221" t="s">
        <v>44</v>
      </c>
      <c r="O198" s="85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146</v>
      </c>
      <c r="AT198" s="224" t="s">
        <v>141</v>
      </c>
      <c r="AU198" s="224" t="s">
        <v>83</v>
      </c>
      <c r="AY198" s="18" t="s">
        <v>139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80</v>
      </c>
      <c r="BK198" s="225">
        <f>ROUND(I198*H198,2)</f>
        <v>0</v>
      </c>
      <c r="BL198" s="18" t="s">
        <v>146</v>
      </c>
      <c r="BM198" s="224" t="s">
        <v>563</v>
      </c>
    </row>
    <row r="199" s="2" customFormat="1">
      <c r="A199" s="39"/>
      <c r="B199" s="40"/>
      <c r="C199" s="41"/>
      <c r="D199" s="226" t="s">
        <v>148</v>
      </c>
      <c r="E199" s="41"/>
      <c r="F199" s="227" t="s">
        <v>564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148</v>
      </c>
      <c r="AU199" s="18" t="s">
        <v>83</v>
      </c>
    </row>
    <row r="200" s="14" customFormat="1">
      <c r="A200" s="14"/>
      <c r="B200" s="242"/>
      <c r="C200" s="243"/>
      <c r="D200" s="233" t="s">
        <v>150</v>
      </c>
      <c r="E200" s="244" t="s">
        <v>19</v>
      </c>
      <c r="F200" s="245" t="s">
        <v>565</v>
      </c>
      <c r="G200" s="243"/>
      <c r="H200" s="246">
        <v>5.7999999999999998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150</v>
      </c>
      <c r="AU200" s="252" t="s">
        <v>83</v>
      </c>
      <c r="AV200" s="14" t="s">
        <v>83</v>
      </c>
      <c r="AW200" s="14" t="s">
        <v>35</v>
      </c>
      <c r="AX200" s="14" t="s">
        <v>73</v>
      </c>
      <c r="AY200" s="252" t="s">
        <v>139</v>
      </c>
    </row>
    <row r="201" s="15" customFormat="1">
      <c r="A201" s="15"/>
      <c r="B201" s="253"/>
      <c r="C201" s="254"/>
      <c r="D201" s="233" t="s">
        <v>150</v>
      </c>
      <c r="E201" s="255" t="s">
        <v>19</v>
      </c>
      <c r="F201" s="256" t="s">
        <v>183</v>
      </c>
      <c r="G201" s="254"/>
      <c r="H201" s="257">
        <v>5.7999999999999998</v>
      </c>
      <c r="I201" s="258"/>
      <c r="J201" s="254"/>
      <c r="K201" s="254"/>
      <c r="L201" s="259"/>
      <c r="M201" s="260"/>
      <c r="N201" s="261"/>
      <c r="O201" s="261"/>
      <c r="P201" s="261"/>
      <c r="Q201" s="261"/>
      <c r="R201" s="261"/>
      <c r="S201" s="261"/>
      <c r="T201" s="262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3" t="s">
        <v>150</v>
      </c>
      <c r="AU201" s="263" t="s">
        <v>83</v>
      </c>
      <c r="AV201" s="15" t="s">
        <v>146</v>
      </c>
      <c r="AW201" s="15" t="s">
        <v>35</v>
      </c>
      <c r="AX201" s="15" t="s">
        <v>80</v>
      </c>
      <c r="AY201" s="263" t="s">
        <v>139</v>
      </c>
    </row>
    <row r="202" s="2" customFormat="1" ht="37.8" customHeight="1">
      <c r="A202" s="39"/>
      <c r="B202" s="40"/>
      <c r="C202" s="213" t="s">
        <v>506</v>
      </c>
      <c r="D202" s="213" t="s">
        <v>141</v>
      </c>
      <c r="E202" s="214" t="s">
        <v>566</v>
      </c>
      <c r="F202" s="215" t="s">
        <v>567</v>
      </c>
      <c r="G202" s="216" t="s">
        <v>144</v>
      </c>
      <c r="H202" s="217">
        <v>2.9300000000000002</v>
      </c>
      <c r="I202" s="218"/>
      <c r="J202" s="219">
        <f>ROUND(I202*H202,2)</f>
        <v>0</v>
      </c>
      <c r="K202" s="215" t="s">
        <v>19</v>
      </c>
      <c r="L202" s="45"/>
      <c r="M202" s="220" t="s">
        <v>19</v>
      </c>
      <c r="N202" s="221" t="s">
        <v>44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146</v>
      </c>
      <c r="AT202" s="224" t="s">
        <v>141</v>
      </c>
      <c r="AU202" s="224" t="s">
        <v>83</v>
      </c>
      <c r="AY202" s="18" t="s">
        <v>139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80</v>
      </c>
      <c r="BK202" s="225">
        <f>ROUND(I202*H202,2)</f>
        <v>0</v>
      </c>
      <c r="BL202" s="18" t="s">
        <v>146</v>
      </c>
      <c r="BM202" s="224" t="s">
        <v>568</v>
      </c>
    </row>
    <row r="203" s="2" customFormat="1">
      <c r="A203" s="39"/>
      <c r="B203" s="40"/>
      <c r="C203" s="41"/>
      <c r="D203" s="233" t="s">
        <v>304</v>
      </c>
      <c r="E203" s="41"/>
      <c r="F203" s="291" t="s">
        <v>569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304</v>
      </c>
      <c r="AU203" s="18" t="s">
        <v>83</v>
      </c>
    </row>
    <row r="204" s="14" customFormat="1">
      <c r="A204" s="14"/>
      <c r="B204" s="242"/>
      <c r="C204" s="243"/>
      <c r="D204" s="233" t="s">
        <v>150</v>
      </c>
      <c r="E204" s="244" t="s">
        <v>19</v>
      </c>
      <c r="F204" s="245" t="s">
        <v>570</v>
      </c>
      <c r="G204" s="243"/>
      <c r="H204" s="246">
        <v>2.9300000000000002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150</v>
      </c>
      <c r="AU204" s="252" t="s">
        <v>83</v>
      </c>
      <c r="AV204" s="14" t="s">
        <v>83</v>
      </c>
      <c r="AW204" s="14" t="s">
        <v>35</v>
      </c>
      <c r="AX204" s="14" t="s">
        <v>73</v>
      </c>
      <c r="AY204" s="252" t="s">
        <v>139</v>
      </c>
    </row>
    <row r="205" s="15" customFormat="1">
      <c r="A205" s="15"/>
      <c r="B205" s="253"/>
      <c r="C205" s="254"/>
      <c r="D205" s="233" t="s">
        <v>150</v>
      </c>
      <c r="E205" s="255" t="s">
        <v>19</v>
      </c>
      <c r="F205" s="256" t="s">
        <v>183</v>
      </c>
      <c r="G205" s="254"/>
      <c r="H205" s="257">
        <v>2.9300000000000002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3" t="s">
        <v>150</v>
      </c>
      <c r="AU205" s="263" t="s">
        <v>83</v>
      </c>
      <c r="AV205" s="15" t="s">
        <v>146</v>
      </c>
      <c r="AW205" s="15" t="s">
        <v>35</v>
      </c>
      <c r="AX205" s="15" t="s">
        <v>80</v>
      </c>
      <c r="AY205" s="263" t="s">
        <v>139</v>
      </c>
    </row>
    <row r="206" s="2" customFormat="1" ht="24.15" customHeight="1">
      <c r="A206" s="39"/>
      <c r="B206" s="40"/>
      <c r="C206" s="213" t="s">
        <v>571</v>
      </c>
      <c r="D206" s="213" t="s">
        <v>141</v>
      </c>
      <c r="E206" s="214" t="s">
        <v>572</v>
      </c>
      <c r="F206" s="215" t="s">
        <v>573</v>
      </c>
      <c r="G206" s="216" t="s">
        <v>317</v>
      </c>
      <c r="H206" s="217">
        <v>1</v>
      </c>
      <c r="I206" s="218"/>
      <c r="J206" s="219">
        <f>ROUND(I206*H206,2)</f>
        <v>0</v>
      </c>
      <c r="K206" s="215" t="s">
        <v>19</v>
      </c>
      <c r="L206" s="45"/>
      <c r="M206" s="220" t="s">
        <v>19</v>
      </c>
      <c r="N206" s="221" t="s">
        <v>44</v>
      </c>
      <c r="O206" s="85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146</v>
      </c>
      <c r="AT206" s="224" t="s">
        <v>141</v>
      </c>
      <c r="AU206" s="224" t="s">
        <v>83</v>
      </c>
      <c r="AY206" s="18" t="s">
        <v>139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80</v>
      </c>
      <c r="BK206" s="225">
        <f>ROUND(I206*H206,2)</f>
        <v>0</v>
      </c>
      <c r="BL206" s="18" t="s">
        <v>146</v>
      </c>
      <c r="BM206" s="224" t="s">
        <v>574</v>
      </c>
    </row>
    <row r="207" s="2" customFormat="1">
      <c r="A207" s="39"/>
      <c r="B207" s="40"/>
      <c r="C207" s="41"/>
      <c r="D207" s="233" t="s">
        <v>304</v>
      </c>
      <c r="E207" s="41"/>
      <c r="F207" s="291" t="s">
        <v>575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304</v>
      </c>
      <c r="AU207" s="18" t="s">
        <v>83</v>
      </c>
    </row>
    <row r="208" s="14" customFormat="1">
      <c r="A208" s="14"/>
      <c r="B208" s="242"/>
      <c r="C208" s="243"/>
      <c r="D208" s="233" t="s">
        <v>150</v>
      </c>
      <c r="E208" s="244" t="s">
        <v>19</v>
      </c>
      <c r="F208" s="245" t="s">
        <v>80</v>
      </c>
      <c r="G208" s="243"/>
      <c r="H208" s="246">
        <v>1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150</v>
      </c>
      <c r="AU208" s="252" t="s">
        <v>83</v>
      </c>
      <c r="AV208" s="14" t="s">
        <v>83</v>
      </c>
      <c r="AW208" s="14" t="s">
        <v>35</v>
      </c>
      <c r="AX208" s="14" t="s">
        <v>73</v>
      </c>
      <c r="AY208" s="252" t="s">
        <v>139</v>
      </c>
    </row>
    <row r="209" s="15" customFormat="1">
      <c r="A209" s="15"/>
      <c r="B209" s="253"/>
      <c r="C209" s="254"/>
      <c r="D209" s="233" t="s">
        <v>150</v>
      </c>
      <c r="E209" s="255" t="s">
        <v>19</v>
      </c>
      <c r="F209" s="256" t="s">
        <v>183</v>
      </c>
      <c r="G209" s="254"/>
      <c r="H209" s="257">
        <v>1</v>
      </c>
      <c r="I209" s="258"/>
      <c r="J209" s="254"/>
      <c r="K209" s="254"/>
      <c r="L209" s="259"/>
      <c r="M209" s="260"/>
      <c r="N209" s="261"/>
      <c r="O209" s="261"/>
      <c r="P209" s="261"/>
      <c r="Q209" s="261"/>
      <c r="R209" s="261"/>
      <c r="S209" s="261"/>
      <c r="T209" s="262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3" t="s">
        <v>150</v>
      </c>
      <c r="AU209" s="263" t="s">
        <v>83</v>
      </c>
      <c r="AV209" s="15" t="s">
        <v>146</v>
      </c>
      <c r="AW209" s="15" t="s">
        <v>35</v>
      </c>
      <c r="AX209" s="15" t="s">
        <v>80</v>
      </c>
      <c r="AY209" s="263" t="s">
        <v>139</v>
      </c>
    </row>
    <row r="210" s="12" customFormat="1" ht="22.8" customHeight="1">
      <c r="A210" s="12"/>
      <c r="B210" s="197"/>
      <c r="C210" s="198"/>
      <c r="D210" s="199" t="s">
        <v>72</v>
      </c>
      <c r="E210" s="211" t="s">
        <v>160</v>
      </c>
      <c r="F210" s="211" t="s">
        <v>576</v>
      </c>
      <c r="G210" s="198"/>
      <c r="H210" s="198"/>
      <c r="I210" s="201"/>
      <c r="J210" s="212">
        <f>BK210</f>
        <v>0</v>
      </c>
      <c r="K210" s="198"/>
      <c r="L210" s="203"/>
      <c r="M210" s="204"/>
      <c r="N210" s="205"/>
      <c r="O210" s="205"/>
      <c r="P210" s="206">
        <f>SUM(P211:P261)</f>
        <v>0</v>
      </c>
      <c r="Q210" s="205"/>
      <c r="R210" s="206">
        <f>SUM(R211:R261)</f>
        <v>0</v>
      </c>
      <c r="S210" s="205"/>
      <c r="T210" s="207">
        <f>SUM(T211:T261)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8" t="s">
        <v>80</v>
      </c>
      <c r="AT210" s="209" t="s">
        <v>72</v>
      </c>
      <c r="AU210" s="209" t="s">
        <v>80</v>
      </c>
      <c r="AY210" s="208" t="s">
        <v>139</v>
      </c>
      <c r="BK210" s="210">
        <f>SUM(BK211:BK261)</f>
        <v>0</v>
      </c>
    </row>
    <row r="211" s="2" customFormat="1" ht="101.25" customHeight="1">
      <c r="A211" s="39"/>
      <c r="B211" s="40"/>
      <c r="C211" s="213" t="s">
        <v>512</v>
      </c>
      <c r="D211" s="213" t="s">
        <v>141</v>
      </c>
      <c r="E211" s="214" t="s">
        <v>577</v>
      </c>
      <c r="F211" s="215" t="s">
        <v>578</v>
      </c>
      <c r="G211" s="216" t="s">
        <v>562</v>
      </c>
      <c r="H211" s="217">
        <v>2.5499999999999998</v>
      </c>
      <c r="I211" s="218"/>
      <c r="J211" s="219">
        <f>ROUND(I211*H211,2)</f>
        <v>0</v>
      </c>
      <c r="K211" s="215" t="s">
        <v>579</v>
      </c>
      <c r="L211" s="45"/>
      <c r="M211" s="220" t="s">
        <v>19</v>
      </c>
      <c r="N211" s="221" t="s">
        <v>44</v>
      </c>
      <c r="O211" s="85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4" t="s">
        <v>146</v>
      </c>
      <c r="AT211" s="224" t="s">
        <v>141</v>
      </c>
      <c r="AU211" s="224" t="s">
        <v>83</v>
      </c>
      <c r="AY211" s="18" t="s">
        <v>139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8" t="s">
        <v>80</v>
      </c>
      <c r="BK211" s="225">
        <f>ROUND(I211*H211,2)</f>
        <v>0</v>
      </c>
      <c r="BL211" s="18" t="s">
        <v>146</v>
      </c>
      <c r="BM211" s="224" t="s">
        <v>580</v>
      </c>
    </row>
    <row r="212" s="2" customFormat="1">
      <c r="A212" s="39"/>
      <c r="B212" s="40"/>
      <c r="C212" s="41"/>
      <c r="D212" s="226" t="s">
        <v>148</v>
      </c>
      <c r="E212" s="41"/>
      <c r="F212" s="227" t="s">
        <v>581</v>
      </c>
      <c r="G212" s="41"/>
      <c r="H212" s="41"/>
      <c r="I212" s="228"/>
      <c r="J212" s="41"/>
      <c r="K212" s="41"/>
      <c r="L212" s="45"/>
      <c r="M212" s="229"/>
      <c r="N212" s="230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148</v>
      </c>
      <c r="AU212" s="18" t="s">
        <v>83</v>
      </c>
    </row>
    <row r="213" s="2" customFormat="1">
      <c r="A213" s="39"/>
      <c r="B213" s="40"/>
      <c r="C213" s="41"/>
      <c r="D213" s="233" t="s">
        <v>304</v>
      </c>
      <c r="E213" s="41"/>
      <c r="F213" s="291" t="s">
        <v>582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304</v>
      </c>
      <c r="AU213" s="18" t="s">
        <v>83</v>
      </c>
    </row>
    <row r="214" s="14" customFormat="1">
      <c r="A214" s="14"/>
      <c r="B214" s="242"/>
      <c r="C214" s="243"/>
      <c r="D214" s="233" t="s">
        <v>150</v>
      </c>
      <c r="E214" s="244" t="s">
        <v>19</v>
      </c>
      <c r="F214" s="245" t="s">
        <v>583</v>
      </c>
      <c r="G214" s="243"/>
      <c r="H214" s="246">
        <v>2.5499999999999998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150</v>
      </c>
      <c r="AU214" s="252" t="s">
        <v>83</v>
      </c>
      <c r="AV214" s="14" t="s">
        <v>83</v>
      </c>
      <c r="AW214" s="14" t="s">
        <v>35</v>
      </c>
      <c r="AX214" s="14" t="s">
        <v>73</v>
      </c>
      <c r="AY214" s="252" t="s">
        <v>139</v>
      </c>
    </row>
    <row r="215" s="15" customFormat="1">
      <c r="A215" s="15"/>
      <c r="B215" s="253"/>
      <c r="C215" s="254"/>
      <c r="D215" s="233" t="s">
        <v>150</v>
      </c>
      <c r="E215" s="255" t="s">
        <v>19</v>
      </c>
      <c r="F215" s="256" t="s">
        <v>183</v>
      </c>
      <c r="G215" s="254"/>
      <c r="H215" s="257">
        <v>2.5499999999999998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3" t="s">
        <v>150</v>
      </c>
      <c r="AU215" s="263" t="s">
        <v>83</v>
      </c>
      <c r="AV215" s="15" t="s">
        <v>146</v>
      </c>
      <c r="AW215" s="15" t="s">
        <v>35</v>
      </c>
      <c r="AX215" s="15" t="s">
        <v>80</v>
      </c>
      <c r="AY215" s="263" t="s">
        <v>139</v>
      </c>
    </row>
    <row r="216" s="2" customFormat="1" ht="16.5" customHeight="1">
      <c r="A216" s="39"/>
      <c r="B216" s="40"/>
      <c r="C216" s="264" t="s">
        <v>584</v>
      </c>
      <c r="D216" s="264" t="s">
        <v>198</v>
      </c>
      <c r="E216" s="265" t="s">
        <v>585</v>
      </c>
      <c r="F216" s="266" t="s">
        <v>586</v>
      </c>
      <c r="G216" s="267" t="s">
        <v>562</v>
      </c>
      <c r="H216" s="268">
        <v>2.5760000000000001</v>
      </c>
      <c r="I216" s="269"/>
      <c r="J216" s="270">
        <f>ROUND(I216*H216,2)</f>
        <v>0</v>
      </c>
      <c r="K216" s="266" t="s">
        <v>145</v>
      </c>
      <c r="L216" s="271"/>
      <c r="M216" s="272" t="s">
        <v>19</v>
      </c>
      <c r="N216" s="273" t="s">
        <v>44</v>
      </c>
      <c r="O216" s="85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197</v>
      </c>
      <c r="AT216" s="224" t="s">
        <v>198</v>
      </c>
      <c r="AU216" s="224" t="s">
        <v>83</v>
      </c>
      <c r="AY216" s="18" t="s">
        <v>139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80</v>
      </c>
      <c r="BK216" s="225">
        <f>ROUND(I216*H216,2)</f>
        <v>0</v>
      </c>
      <c r="BL216" s="18" t="s">
        <v>146</v>
      </c>
      <c r="BM216" s="224" t="s">
        <v>587</v>
      </c>
    </row>
    <row r="217" s="14" customFormat="1">
      <c r="A217" s="14"/>
      <c r="B217" s="242"/>
      <c r="C217" s="243"/>
      <c r="D217" s="233" t="s">
        <v>150</v>
      </c>
      <c r="E217" s="244" t="s">
        <v>19</v>
      </c>
      <c r="F217" s="245" t="s">
        <v>588</v>
      </c>
      <c r="G217" s="243"/>
      <c r="H217" s="246">
        <v>2.5760000000000001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150</v>
      </c>
      <c r="AU217" s="252" t="s">
        <v>83</v>
      </c>
      <c r="AV217" s="14" t="s">
        <v>83</v>
      </c>
      <c r="AW217" s="14" t="s">
        <v>35</v>
      </c>
      <c r="AX217" s="14" t="s">
        <v>73</v>
      </c>
      <c r="AY217" s="252" t="s">
        <v>139</v>
      </c>
    </row>
    <row r="218" s="15" customFormat="1">
      <c r="A218" s="15"/>
      <c r="B218" s="253"/>
      <c r="C218" s="254"/>
      <c r="D218" s="233" t="s">
        <v>150</v>
      </c>
      <c r="E218" s="255" t="s">
        <v>19</v>
      </c>
      <c r="F218" s="256" t="s">
        <v>183</v>
      </c>
      <c r="G218" s="254"/>
      <c r="H218" s="257">
        <v>2.5760000000000001</v>
      </c>
      <c r="I218" s="258"/>
      <c r="J218" s="254"/>
      <c r="K218" s="254"/>
      <c r="L218" s="259"/>
      <c r="M218" s="260"/>
      <c r="N218" s="261"/>
      <c r="O218" s="261"/>
      <c r="P218" s="261"/>
      <c r="Q218" s="261"/>
      <c r="R218" s="261"/>
      <c r="S218" s="261"/>
      <c r="T218" s="262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3" t="s">
        <v>150</v>
      </c>
      <c r="AU218" s="263" t="s">
        <v>83</v>
      </c>
      <c r="AV218" s="15" t="s">
        <v>146</v>
      </c>
      <c r="AW218" s="15" t="s">
        <v>35</v>
      </c>
      <c r="AX218" s="15" t="s">
        <v>80</v>
      </c>
      <c r="AY218" s="263" t="s">
        <v>139</v>
      </c>
    </row>
    <row r="219" s="2" customFormat="1" ht="78" customHeight="1">
      <c r="A219" s="39"/>
      <c r="B219" s="40"/>
      <c r="C219" s="213" t="s">
        <v>517</v>
      </c>
      <c r="D219" s="213" t="s">
        <v>141</v>
      </c>
      <c r="E219" s="214" t="s">
        <v>589</v>
      </c>
      <c r="F219" s="215" t="s">
        <v>590</v>
      </c>
      <c r="G219" s="216" t="s">
        <v>144</v>
      </c>
      <c r="H219" s="217">
        <v>5.367</v>
      </c>
      <c r="I219" s="218"/>
      <c r="J219" s="219">
        <f>ROUND(I219*H219,2)</f>
        <v>0</v>
      </c>
      <c r="K219" s="215" t="s">
        <v>145</v>
      </c>
      <c r="L219" s="45"/>
      <c r="M219" s="220" t="s">
        <v>19</v>
      </c>
      <c r="N219" s="221" t="s">
        <v>44</v>
      </c>
      <c r="O219" s="85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146</v>
      </c>
      <c r="AT219" s="224" t="s">
        <v>141</v>
      </c>
      <c r="AU219" s="224" t="s">
        <v>83</v>
      </c>
      <c r="AY219" s="18" t="s">
        <v>139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80</v>
      </c>
      <c r="BK219" s="225">
        <f>ROUND(I219*H219,2)</f>
        <v>0</v>
      </c>
      <c r="BL219" s="18" t="s">
        <v>146</v>
      </c>
      <c r="BM219" s="224" t="s">
        <v>591</v>
      </c>
    </row>
    <row r="220" s="2" customFormat="1">
      <c r="A220" s="39"/>
      <c r="B220" s="40"/>
      <c r="C220" s="41"/>
      <c r="D220" s="226" t="s">
        <v>148</v>
      </c>
      <c r="E220" s="41"/>
      <c r="F220" s="227" t="s">
        <v>592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148</v>
      </c>
      <c r="AU220" s="18" t="s">
        <v>83</v>
      </c>
    </row>
    <row r="221" s="2" customFormat="1">
      <c r="A221" s="39"/>
      <c r="B221" s="40"/>
      <c r="C221" s="41"/>
      <c r="D221" s="233" t="s">
        <v>304</v>
      </c>
      <c r="E221" s="41"/>
      <c r="F221" s="291" t="s">
        <v>593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304</v>
      </c>
      <c r="AU221" s="18" t="s">
        <v>83</v>
      </c>
    </row>
    <row r="222" s="14" customFormat="1">
      <c r="A222" s="14"/>
      <c r="B222" s="242"/>
      <c r="C222" s="243"/>
      <c r="D222" s="233" t="s">
        <v>150</v>
      </c>
      <c r="E222" s="244" t="s">
        <v>19</v>
      </c>
      <c r="F222" s="245" t="s">
        <v>594</v>
      </c>
      <c r="G222" s="243"/>
      <c r="H222" s="246">
        <v>5.367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150</v>
      </c>
      <c r="AU222" s="252" t="s">
        <v>83</v>
      </c>
      <c r="AV222" s="14" t="s">
        <v>83</v>
      </c>
      <c r="AW222" s="14" t="s">
        <v>35</v>
      </c>
      <c r="AX222" s="14" t="s">
        <v>73</v>
      </c>
      <c r="AY222" s="252" t="s">
        <v>139</v>
      </c>
    </row>
    <row r="223" s="15" customFormat="1">
      <c r="A223" s="15"/>
      <c r="B223" s="253"/>
      <c r="C223" s="254"/>
      <c r="D223" s="233" t="s">
        <v>150</v>
      </c>
      <c r="E223" s="255" t="s">
        <v>19</v>
      </c>
      <c r="F223" s="256" t="s">
        <v>183</v>
      </c>
      <c r="G223" s="254"/>
      <c r="H223" s="257">
        <v>5.367</v>
      </c>
      <c r="I223" s="258"/>
      <c r="J223" s="254"/>
      <c r="K223" s="254"/>
      <c r="L223" s="259"/>
      <c r="M223" s="260"/>
      <c r="N223" s="261"/>
      <c r="O223" s="261"/>
      <c r="P223" s="261"/>
      <c r="Q223" s="261"/>
      <c r="R223" s="261"/>
      <c r="S223" s="261"/>
      <c r="T223" s="262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3" t="s">
        <v>150</v>
      </c>
      <c r="AU223" s="263" t="s">
        <v>83</v>
      </c>
      <c r="AV223" s="15" t="s">
        <v>146</v>
      </c>
      <c r="AW223" s="15" t="s">
        <v>35</v>
      </c>
      <c r="AX223" s="15" t="s">
        <v>80</v>
      </c>
      <c r="AY223" s="263" t="s">
        <v>139</v>
      </c>
    </row>
    <row r="224" s="2" customFormat="1" ht="16.5" customHeight="1">
      <c r="A224" s="39"/>
      <c r="B224" s="40"/>
      <c r="C224" s="264" t="s">
        <v>595</v>
      </c>
      <c r="D224" s="264" t="s">
        <v>198</v>
      </c>
      <c r="E224" s="265" t="s">
        <v>596</v>
      </c>
      <c r="F224" s="266" t="s">
        <v>597</v>
      </c>
      <c r="G224" s="267" t="s">
        <v>284</v>
      </c>
      <c r="H224" s="268">
        <v>10.734</v>
      </c>
      <c r="I224" s="269"/>
      <c r="J224" s="270">
        <f>ROUND(I224*H224,2)</f>
        <v>0</v>
      </c>
      <c r="K224" s="266" t="s">
        <v>19</v>
      </c>
      <c r="L224" s="271"/>
      <c r="M224" s="272" t="s">
        <v>19</v>
      </c>
      <c r="N224" s="273" t="s">
        <v>44</v>
      </c>
      <c r="O224" s="85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197</v>
      </c>
      <c r="AT224" s="224" t="s">
        <v>198</v>
      </c>
      <c r="AU224" s="224" t="s">
        <v>83</v>
      </c>
      <c r="AY224" s="18" t="s">
        <v>139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80</v>
      </c>
      <c r="BK224" s="225">
        <f>ROUND(I224*H224,2)</f>
        <v>0</v>
      </c>
      <c r="BL224" s="18" t="s">
        <v>146</v>
      </c>
      <c r="BM224" s="224" t="s">
        <v>598</v>
      </c>
    </row>
    <row r="225" s="14" customFormat="1">
      <c r="A225" s="14"/>
      <c r="B225" s="242"/>
      <c r="C225" s="243"/>
      <c r="D225" s="233" t="s">
        <v>150</v>
      </c>
      <c r="E225" s="244" t="s">
        <v>19</v>
      </c>
      <c r="F225" s="245" t="s">
        <v>599</v>
      </c>
      <c r="G225" s="243"/>
      <c r="H225" s="246">
        <v>10.734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150</v>
      </c>
      <c r="AU225" s="252" t="s">
        <v>83</v>
      </c>
      <c r="AV225" s="14" t="s">
        <v>83</v>
      </c>
      <c r="AW225" s="14" t="s">
        <v>35</v>
      </c>
      <c r="AX225" s="14" t="s">
        <v>73</v>
      </c>
      <c r="AY225" s="252" t="s">
        <v>139</v>
      </c>
    </row>
    <row r="226" s="15" customFormat="1">
      <c r="A226" s="15"/>
      <c r="B226" s="253"/>
      <c r="C226" s="254"/>
      <c r="D226" s="233" t="s">
        <v>150</v>
      </c>
      <c r="E226" s="255" t="s">
        <v>19</v>
      </c>
      <c r="F226" s="256" t="s">
        <v>183</v>
      </c>
      <c r="G226" s="254"/>
      <c r="H226" s="257">
        <v>10.734</v>
      </c>
      <c r="I226" s="258"/>
      <c r="J226" s="254"/>
      <c r="K226" s="254"/>
      <c r="L226" s="259"/>
      <c r="M226" s="260"/>
      <c r="N226" s="261"/>
      <c r="O226" s="261"/>
      <c r="P226" s="261"/>
      <c r="Q226" s="261"/>
      <c r="R226" s="261"/>
      <c r="S226" s="261"/>
      <c r="T226" s="262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3" t="s">
        <v>150</v>
      </c>
      <c r="AU226" s="263" t="s">
        <v>83</v>
      </c>
      <c r="AV226" s="15" t="s">
        <v>146</v>
      </c>
      <c r="AW226" s="15" t="s">
        <v>35</v>
      </c>
      <c r="AX226" s="15" t="s">
        <v>80</v>
      </c>
      <c r="AY226" s="263" t="s">
        <v>139</v>
      </c>
    </row>
    <row r="227" s="2" customFormat="1" ht="66.75" customHeight="1">
      <c r="A227" s="39"/>
      <c r="B227" s="40"/>
      <c r="C227" s="213" t="s">
        <v>522</v>
      </c>
      <c r="D227" s="213" t="s">
        <v>141</v>
      </c>
      <c r="E227" s="214" t="s">
        <v>600</v>
      </c>
      <c r="F227" s="215" t="s">
        <v>601</v>
      </c>
      <c r="G227" s="216" t="s">
        <v>144</v>
      </c>
      <c r="H227" s="217">
        <v>0.48799999999999999</v>
      </c>
      <c r="I227" s="218"/>
      <c r="J227" s="219">
        <f>ROUND(I227*H227,2)</f>
        <v>0</v>
      </c>
      <c r="K227" s="215" t="s">
        <v>145</v>
      </c>
      <c r="L227" s="45"/>
      <c r="M227" s="220" t="s">
        <v>19</v>
      </c>
      <c r="N227" s="221" t="s">
        <v>44</v>
      </c>
      <c r="O227" s="85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146</v>
      </c>
      <c r="AT227" s="224" t="s">
        <v>141</v>
      </c>
      <c r="AU227" s="224" t="s">
        <v>83</v>
      </c>
      <c r="AY227" s="18" t="s">
        <v>139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8" t="s">
        <v>80</v>
      </c>
      <c r="BK227" s="225">
        <f>ROUND(I227*H227,2)</f>
        <v>0</v>
      </c>
      <c r="BL227" s="18" t="s">
        <v>146</v>
      </c>
      <c r="BM227" s="224" t="s">
        <v>602</v>
      </c>
    </row>
    <row r="228" s="2" customFormat="1">
      <c r="A228" s="39"/>
      <c r="B228" s="40"/>
      <c r="C228" s="41"/>
      <c r="D228" s="226" t="s">
        <v>148</v>
      </c>
      <c r="E228" s="41"/>
      <c r="F228" s="227" t="s">
        <v>603</v>
      </c>
      <c r="G228" s="41"/>
      <c r="H228" s="41"/>
      <c r="I228" s="228"/>
      <c r="J228" s="41"/>
      <c r="K228" s="41"/>
      <c r="L228" s="45"/>
      <c r="M228" s="229"/>
      <c r="N228" s="23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148</v>
      </c>
      <c r="AU228" s="18" t="s">
        <v>83</v>
      </c>
    </row>
    <row r="229" s="14" customFormat="1">
      <c r="A229" s="14"/>
      <c r="B229" s="242"/>
      <c r="C229" s="243"/>
      <c r="D229" s="233" t="s">
        <v>150</v>
      </c>
      <c r="E229" s="244" t="s">
        <v>19</v>
      </c>
      <c r="F229" s="245" t="s">
        <v>604</v>
      </c>
      <c r="G229" s="243"/>
      <c r="H229" s="246">
        <v>0.188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150</v>
      </c>
      <c r="AU229" s="252" t="s">
        <v>83</v>
      </c>
      <c r="AV229" s="14" t="s">
        <v>83</v>
      </c>
      <c r="AW229" s="14" t="s">
        <v>35</v>
      </c>
      <c r="AX229" s="14" t="s">
        <v>73</v>
      </c>
      <c r="AY229" s="252" t="s">
        <v>139</v>
      </c>
    </row>
    <row r="230" s="14" customFormat="1">
      <c r="A230" s="14"/>
      <c r="B230" s="242"/>
      <c r="C230" s="243"/>
      <c r="D230" s="233" t="s">
        <v>150</v>
      </c>
      <c r="E230" s="244" t="s">
        <v>19</v>
      </c>
      <c r="F230" s="245" t="s">
        <v>605</v>
      </c>
      <c r="G230" s="243"/>
      <c r="H230" s="246">
        <v>0.19600000000000001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150</v>
      </c>
      <c r="AU230" s="252" t="s">
        <v>83</v>
      </c>
      <c r="AV230" s="14" t="s">
        <v>83</v>
      </c>
      <c r="AW230" s="14" t="s">
        <v>35</v>
      </c>
      <c r="AX230" s="14" t="s">
        <v>73</v>
      </c>
      <c r="AY230" s="252" t="s">
        <v>139</v>
      </c>
    </row>
    <row r="231" s="14" customFormat="1">
      <c r="A231" s="14"/>
      <c r="B231" s="242"/>
      <c r="C231" s="243"/>
      <c r="D231" s="233" t="s">
        <v>150</v>
      </c>
      <c r="E231" s="244" t="s">
        <v>19</v>
      </c>
      <c r="F231" s="245" t="s">
        <v>606</v>
      </c>
      <c r="G231" s="243"/>
      <c r="H231" s="246">
        <v>0.104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150</v>
      </c>
      <c r="AU231" s="252" t="s">
        <v>83</v>
      </c>
      <c r="AV231" s="14" t="s">
        <v>83</v>
      </c>
      <c r="AW231" s="14" t="s">
        <v>35</v>
      </c>
      <c r="AX231" s="14" t="s">
        <v>73</v>
      </c>
      <c r="AY231" s="252" t="s">
        <v>139</v>
      </c>
    </row>
    <row r="232" s="15" customFormat="1">
      <c r="A232" s="15"/>
      <c r="B232" s="253"/>
      <c r="C232" s="254"/>
      <c r="D232" s="233" t="s">
        <v>150</v>
      </c>
      <c r="E232" s="255" t="s">
        <v>19</v>
      </c>
      <c r="F232" s="256" t="s">
        <v>183</v>
      </c>
      <c r="G232" s="254"/>
      <c r="H232" s="257">
        <v>0.48799999999999999</v>
      </c>
      <c r="I232" s="258"/>
      <c r="J232" s="254"/>
      <c r="K232" s="254"/>
      <c r="L232" s="259"/>
      <c r="M232" s="260"/>
      <c r="N232" s="261"/>
      <c r="O232" s="261"/>
      <c r="P232" s="261"/>
      <c r="Q232" s="261"/>
      <c r="R232" s="261"/>
      <c r="S232" s="261"/>
      <c r="T232" s="262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3" t="s">
        <v>150</v>
      </c>
      <c r="AU232" s="263" t="s">
        <v>83</v>
      </c>
      <c r="AV232" s="15" t="s">
        <v>146</v>
      </c>
      <c r="AW232" s="15" t="s">
        <v>35</v>
      </c>
      <c r="AX232" s="15" t="s">
        <v>80</v>
      </c>
      <c r="AY232" s="263" t="s">
        <v>139</v>
      </c>
    </row>
    <row r="233" s="2" customFormat="1" ht="66.75" customHeight="1">
      <c r="A233" s="39"/>
      <c r="B233" s="40"/>
      <c r="C233" s="213" t="s">
        <v>607</v>
      </c>
      <c r="D233" s="213" t="s">
        <v>141</v>
      </c>
      <c r="E233" s="214" t="s">
        <v>608</v>
      </c>
      <c r="F233" s="215" t="s">
        <v>609</v>
      </c>
      <c r="G233" s="216" t="s">
        <v>144</v>
      </c>
      <c r="H233" s="217">
        <v>17.449000000000002</v>
      </c>
      <c r="I233" s="218"/>
      <c r="J233" s="219">
        <f>ROUND(I233*H233,2)</f>
        <v>0</v>
      </c>
      <c r="K233" s="215" t="s">
        <v>145</v>
      </c>
      <c r="L233" s="45"/>
      <c r="M233" s="220" t="s">
        <v>19</v>
      </c>
      <c r="N233" s="221" t="s">
        <v>44</v>
      </c>
      <c r="O233" s="85"/>
      <c r="P233" s="222">
        <f>O233*H233</f>
        <v>0</v>
      </c>
      <c r="Q233" s="222">
        <v>0</v>
      </c>
      <c r="R233" s="222">
        <f>Q233*H233</f>
        <v>0</v>
      </c>
      <c r="S233" s="222">
        <v>0</v>
      </c>
      <c r="T233" s="22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4" t="s">
        <v>146</v>
      </c>
      <c r="AT233" s="224" t="s">
        <v>141</v>
      </c>
      <c r="AU233" s="224" t="s">
        <v>83</v>
      </c>
      <c r="AY233" s="18" t="s">
        <v>139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8" t="s">
        <v>80</v>
      </c>
      <c r="BK233" s="225">
        <f>ROUND(I233*H233,2)</f>
        <v>0</v>
      </c>
      <c r="BL233" s="18" t="s">
        <v>146</v>
      </c>
      <c r="BM233" s="224" t="s">
        <v>610</v>
      </c>
    </row>
    <row r="234" s="2" customFormat="1">
      <c r="A234" s="39"/>
      <c r="B234" s="40"/>
      <c r="C234" s="41"/>
      <c r="D234" s="226" t="s">
        <v>148</v>
      </c>
      <c r="E234" s="41"/>
      <c r="F234" s="227" t="s">
        <v>611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148</v>
      </c>
      <c r="AU234" s="18" t="s">
        <v>83</v>
      </c>
    </row>
    <row r="235" s="14" customFormat="1">
      <c r="A235" s="14"/>
      <c r="B235" s="242"/>
      <c r="C235" s="243"/>
      <c r="D235" s="233" t="s">
        <v>150</v>
      </c>
      <c r="E235" s="244" t="s">
        <v>19</v>
      </c>
      <c r="F235" s="245" t="s">
        <v>612</v>
      </c>
      <c r="G235" s="243"/>
      <c r="H235" s="246">
        <v>6.5460000000000003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2" t="s">
        <v>150</v>
      </c>
      <c r="AU235" s="252" t="s">
        <v>83</v>
      </c>
      <c r="AV235" s="14" t="s">
        <v>83</v>
      </c>
      <c r="AW235" s="14" t="s">
        <v>35</v>
      </c>
      <c r="AX235" s="14" t="s">
        <v>73</v>
      </c>
      <c r="AY235" s="252" t="s">
        <v>139</v>
      </c>
    </row>
    <row r="236" s="14" customFormat="1">
      <c r="A236" s="14"/>
      <c r="B236" s="242"/>
      <c r="C236" s="243"/>
      <c r="D236" s="233" t="s">
        <v>150</v>
      </c>
      <c r="E236" s="244" t="s">
        <v>19</v>
      </c>
      <c r="F236" s="245" t="s">
        <v>613</v>
      </c>
      <c r="G236" s="243"/>
      <c r="H236" s="246">
        <v>10.903000000000001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150</v>
      </c>
      <c r="AU236" s="252" t="s">
        <v>83</v>
      </c>
      <c r="AV236" s="14" t="s">
        <v>83</v>
      </c>
      <c r="AW236" s="14" t="s">
        <v>35</v>
      </c>
      <c r="AX236" s="14" t="s">
        <v>73</v>
      </c>
      <c r="AY236" s="252" t="s">
        <v>139</v>
      </c>
    </row>
    <row r="237" s="15" customFormat="1">
      <c r="A237" s="15"/>
      <c r="B237" s="253"/>
      <c r="C237" s="254"/>
      <c r="D237" s="233" t="s">
        <v>150</v>
      </c>
      <c r="E237" s="255" t="s">
        <v>19</v>
      </c>
      <c r="F237" s="256" t="s">
        <v>183</v>
      </c>
      <c r="G237" s="254"/>
      <c r="H237" s="257">
        <v>17.449000000000002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3" t="s">
        <v>150</v>
      </c>
      <c r="AU237" s="263" t="s">
        <v>83</v>
      </c>
      <c r="AV237" s="15" t="s">
        <v>146</v>
      </c>
      <c r="AW237" s="15" t="s">
        <v>35</v>
      </c>
      <c r="AX237" s="15" t="s">
        <v>80</v>
      </c>
      <c r="AY237" s="263" t="s">
        <v>139</v>
      </c>
    </row>
    <row r="238" s="2" customFormat="1" ht="76.35" customHeight="1">
      <c r="A238" s="39"/>
      <c r="B238" s="40"/>
      <c r="C238" s="213" t="s">
        <v>524</v>
      </c>
      <c r="D238" s="213" t="s">
        <v>141</v>
      </c>
      <c r="E238" s="214" t="s">
        <v>614</v>
      </c>
      <c r="F238" s="215" t="s">
        <v>615</v>
      </c>
      <c r="G238" s="216" t="s">
        <v>175</v>
      </c>
      <c r="H238" s="217">
        <v>60.253999999999998</v>
      </c>
      <c r="I238" s="218"/>
      <c r="J238" s="219">
        <f>ROUND(I238*H238,2)</f>
        <v>0</v>
      </c>
      <c r="K238" s="215" t="s">
        <v>145</v>
      </c>
      <c r="L238" s="45"/>
      <c r="M238" s="220" t="s">
        <v>19</v>
      </c>
      <c r="N238" s="221" t="s">
        <v>44</v>
      </c>
      <c r="O238" s="85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4" t="s">
        <v>146</v>
      </c>
      <c r="AT238" s="224" t="s">
        <v>141</v>
      </c>
      <c r="AU238" s="224" t="s">
        <v>83</v>
      </c>
      <c r="AY238" s="18" t="s">
        <v>139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8" t="s">
        <v>80</v>
      </c>
      <c r="BK238" s="225">
        <f>ROUND(I238*H238,2)</f>
        <v>0</v>
      </c>
      <c r="BL238" s="18" t="s">
        <v>146</v>
      </c>
      <c r="BM238" s="224" t="s">
        <v>616</v>
      </c>
    </row>
    <row r="239" s="2" customFormat="1">
      <c r="A239" s="39"/>
      <c r="B239" s="40"/>
      <c r="C239" s="41"/>
      <c r="D239" s="226" t="s">
        <v>148</v>
      </c>
      <c r="E239" s="41"/>
      <c r="F239" s="227" t="s">
        <v>617</v>
      </c>
      <c r="G239" s="41"/>
      <c r="H239" s="41"/>
      <c r="I239" s="228"/>
      <c r="J239" s="41"/>
      <c r="K239" s="41"/>
      <c r="L239" s="45"/>
      <c r="M239" s="229"/>
      <c r="N239" s="230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148</v>
      </c>
      <c r="AU239" s="18" t="s">
        <v>83</v>
      </c>
    </row>
    <row r="240" s="14" customFormat="1">
      <c r="A240" s="14"/>
      <c r="B240" s="242"/>
      <c r="C240" s="243"/>
      <c r="D240" s="233" t="s">
        <v>150</v>
      </c>
      <c r="E240" s="244" t="s">
        <v>19</v>
      </c>
      <c r="F240" s="245" t="s">
        <v>618</v>
      </c>
      <c r="G240" s="243"/>
      <c r="H240" s="246">
        <v>9.1199999999999992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150</v>
      </c>
      <c r="AU240" s="252" t="s">
        <v>83</v>
      </c>
      <c r="AV240" s="14" t="s">
        <v>83</v>
      </c>
      <c r="AW240" s="14" t="s">
        <v>35</v>
      </c>
      <c r="AX240" s="14" t="s">
        <v>73</v>
      </c>
      <c r="AY240" s="252" t="s">
        <v>139</v>
      </c>
    </row>
    <row r="241" s="14" customFormat="1">
      <c r="A241" s="14"/>
      <c r="B241" s="242"/>
      <c r="C241" s="243"/>
      <c r="D241" s="233" t="s">
        <v>150</v>
      </c>
      <c r="E241" s="244" t="s">
        <v>19</v>
      </c>
      <c r="F241" s="245" t="s">
        <v>619</v>
      </c>
      <c r="G241" s="243"/>
      <c r="H241" s="246">
        <v>1.716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2" t="s">
        <v>150</v>
      </c>
      <c r="AU241" s="252" t="s">
        <v>83</v>
      </c>
      <c r="AV241" s="14" t="s">
        <v>83</v>
      </c>
      <c r="AW241" s="14" t="s">
        <v>35</v>
      </c>
      <c r="AX241" s="14" t="s">
        <v>73</v>
      </c>
      <c r="AY241" s="252" t="s">
        <v>139</v>
      </c>
    </row>
    <row r="242" s="14" customFormat="1">
      <c r="A242" s="14"/>
      <c r="B242" s="242"/>
      <c r="C242" s="243"/>
      <c r="D242" s="233" t="s">
        <v>150</v>
      </c>
      <c r="E242" s="244" t="s">
        <v>19</v>
      </c>
      <c r="F242" s="245" t="s">
        <v>620</v>
      </c>
      <c r="G242" s="243"/>
      <c r="H242" s="246">
        <v>49.417999999999999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2" t="s">
        <v>150</v>
      </c>
      <c r="AU242" s="252" t="s">
        <v>83</v>
      </c>
      <c r="AV242" s="14" t="s">
        <v>83</v>
      </c>
      <c r="AW242" s="14" t="s">
        <v>35</v>
      </c>
      <c r="AX242" s="14" t="s">
        <v>73</v>
      </c>
      <c r="AY242" s="252" t="s">
        <v>139</v>
      </c>
    </row>
    <row r="243" s="15" customFormat="1">
      <c r="A243" s="15"/>
      <c r="B243" s="253"/>
      <c r="C243" s="254"/>
      <c r="D243" s="233" t="s">
        <v>150</v>
      </c>
      <c r="E243" s="255" t="s">
        <v>19</v>
      </c>
      <c r="F243" s="256" t="s">
        <v>183</v>
      </c>
      <c r="G243" s="254"/>
      <c r="H243" s="257">
        <v>60.253999999999998</v>
      </c>
      <c r="I243" s="258"/>
      <c r="J243" s="254"/>
      <c r="K243" s="254"/>
      <c r="L243" s="259"/>
      <c r="M243" s="260"/>
      <c r="N243" s="261"/>
      <c r="O243" s="261"/>
      <c r="P243" s="261"/>
      <c r="Q243" s="261"/>
      <c r="R243" s="261"/>
      <c r="S243" s="261"/>
      <c r="T243" s="262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3" t="s">
        <v>150</v>
      </c>
      <c r="AU243" s="263" t="s">
        <v>83</v>
      </c>
      <c r="AV243" s="15" t="s">
        <v>146</v>
      </c>
      <c r="AW243" s="15" t="s">
        <v>35</v>
      </c>
      <c r="AX243" s="15" t="s">
        <v>80</v>
      </c>
      <c r="AY243" s="263" t="s">
        <v>139</v>
      </c>
    </row>
    <row r="244" s="2" customFormat="1" ht="76.35" customHeight="1">
      <c r="A244" s="39"/>
      <c r="B244" s="40"/>
      <c r="C244" s="213" t="s">
        <v>621</v>
      </c>
      <c r="D244" s="213" t="s">
        <v>141</v>
      </c>
      <c r="E244" s="214" t="s">
        <v>622</v>
      </c>
      <c r="F244" s="215" t="s">
        <v>623</v>
      </c>
      <c r="G244" s="216" t="s">
        <v>175</v>
      </c>
      <c r="H244" s="217">
        <v>60.253999999999998</v>
      </c>
      <c r="I244" s="218"/>
      <c r="J244" s="219">
        <f>ROUND(I244*H244,2)</f>
        <v>0</v>
      </c>
      <c r="K244" s="215" t="s">
        <v>145</v>
      </c>
      <c r="L244" s="45"/>
      <c r="M244" s="220" t="s">
        <v>19</v>
      </c>
      <c r="N244" s="221" t="s">
        <v>44</v>
      </c>
      <c r="O244" s="85"/>
      <c r="P244" s="222">
        <f>O244*H244</f>
        <v>0</v>
      </c>
      <c r="Q244" s="222">
        <v>0</v>
      </c>
      <c r="R244" s="222">
        <f>Q244*H244</f>
        <v>0</v>
      </c>
      <c r="S244" s="222">
        <v>0</v>
      </c>
      <c r="T244" s="22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4" t="s">
        <v>146</v>
      </c>
      <c r="AT244" s="224" t="s">
        <v>141</v>
      </c>
      <c r="AU244" s="224" t="s">
        <v>83</v>
      </c>
      <c r="AY244" s="18" t="s">
        <v>139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8" t="s">
        <v>80</v>
      </c>
      <c r="BK244" s="225">
        <f>ROUND(I244*H244,2)</f>
        <v>0</v>
      </c>
      <c r="BL244" s="18" t="s">
        <v>146</v>
      </c>
      <c r="BM244" s="224" t="s">
        <v>624</v>
      </c>
    </row>
    <row r="245" s="2" customFormat="1">
      <c r="A245" s="39"/>
      <c r="B245" s="40"/>
      <c r="C245" s="41"/>
      <c r="D245" s="226" t="s">
        <v>148</v>
      </c>
      <c r="E245" s="41"/>
      <c r="F245" s="227" t="s">
        <v>625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148</v>
      </c>
      <c r="AU245" s="18" t="s">
        <v>83</v>
      </c>
    </row>
    <row r="246" s="14" customFormat="1">
      <c r="A246" s="14"/>
      <c r="B246" s="242"/>
      <c r="C246" s="243"/>
      <c r="D246" s="233" t="s">
        <v>150</v>
      </c>
      <c r="E246" s="244" t="s">
        <v>19</v>
      </c>
      <c r="F246" s="245" t="s">
        <v>626</v>
      </c>
      <c r="G246" s="243"/>
      <c r="H246" s="246">
        <v>60.253999999999998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150</v>
      </c>
      <c r="AU246" s="252" t="s">
        <v>83</v>
      </c>
      <c r="AV246" s="14" t="s">
        <v>83</v>
      </c>
      <c r="AW246" s="14" t="s">
        <v>35</v>
      </c>
      <c r="AX246" s="14" t="s">
        <v>73</v>
      </c>
      <c r="AY246" s="252" t="s">
        <v>139</v>
      </c>
    </row>
    <row r="247" s="15" customFormat="1">
      <c r="A247" s="15"/>
      <c r="B247" s="253"/>
      <c r="C247" s="254"/>
      <c r="D247" s="233" t="s">
        <v>150</v>
      </c>
      <c r="E247" s="255" t="s">
        <v>19</v>
      </c>
      <c r="F247" s="256" t="s">
        <v>183</v>
      </c>
      <c r="G247" s="254"/>
      <c r="H247" s="257">
        <v>60.253999999999998</v>
      </c>
      <c r="I247" s="258"/>
      <c r="J247" s="254"/>
      <c r="K247" s="254"/>
      <c r="L247" s="259"/>
      <c r="M247" s="260"/>
      <c r="N247" s="261"/>
      <c r="O247" s="261"/>
      <c r="P247" s="261"/>
      <c r="Q247" s="261"/>
      <c r="R247" s="261"/>
      <c r="S247" s="261"/>
      <c r="T247" s="262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3" t="s">
        <v>150</v>
      </c>
      <c r="AU247" s="263" t="s">
        <v>83</v>
      </c>
      <c r="AV247" s="15" t="s">
        <v>146</v>
      </c>
      <c r="AW247" s="15" t="s">
        <v>35</v>
      </c>
      <c r="AX247" s="15" t="s">
        <v>80</v>
      </c>
      <c r="AY247" s="263" t="s">
        <v>139</v>
      </c>
    </row>
    <row r="248" s="2" customFormat="1" ht="78" customHeight="1">
      <c r="A248" s="39"/>
      <c r="B248" s="40"/>
      <c r="C248" s="213" t="s">
        <v>525</v>
      </c>
      <c r="D248" s="213" t="s">
        <v>141</v>
      </c>
      <c r="E248" s="214" t="s">
        <v>627</v>
      </c>
      <c r="F248" s="215" t="s">
        <v>628</v>
      </c>
      <c r="G248" s="216" t="s">
        <v>284</v>
      </c>
      <c r="H248" s="217">
        <v>0.033000000000000002</v>
      </c>
      <c r="I248" s="218"/>
      <c r="J248" s="219">
        <f>ROUND(I248*H248,2)</f>
        <v>0</v>
      </c>
      <c r="K248" s="215" t="s">
        <v>145</v>
      </c>
      <c r="L248" s="45"/>
      <c r="M248" s="220" t="s">
        <v>19</v>
      </c>
      <c r="N248" s="221" t="s">
        <v>44</v>
      </c>
      <c r="O248" s="85"/>
      <c r="P248" s="222">
        <f>O248*H248</f>
        <v>0</v>
      </c>
      <c r="Q248" s="222">
        <v>0</v>
      </c>
      <c r="R248" s="222">
        <f>Q248*H248</f>
        <v>0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146</v>
      </c>
      <c r="AT248" s="224" t="s">
        <v>141</v>
      </c>
      <c r="AU248" s="224" t="s">
        <v>83</v>
      </c>
      <c r="AY248" s="18" t="s">
        <v>139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8" t="s">
        <v>80</v>
      </c>
      <c r="BK248" s="225">
        <f>ROUND(I248*H248,2)</f>
        <v>0</v>
      </c>
      <c r="BL248" s="18" t="s">
        <v>146</v>
      </c>
      <c r="BM248" s="224" t="s">
        <v>629</v>
      </c>
    </row>
    <row r="249" s="2" customFormat="1">
      <c r="A249" s="39"/>
      <c r="B249" s="40"/>
      <c r="C249" s="41"/>
      <c r="D249" s="226" t="s">
        <v>148</v>
      </c>
      <c r="E249" s="41"/>
      <c r="F249" s="227" t="s">
        <v>630</v>
      </c>
      <c r="G249" s="41"/>
      <c r="H249" s="41"/>
      <c r="I249" s="228"/>
      <c r="J249" s="41"/>
      <c r="K249" s="41"/>
      <c r="L249" s="45"/>
      <c r="M249" s="229"/>
      <c r="N249" s="230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148</v>
      </c>
      <c r="AU249" s="18" t="s">
        <v>83</v>
      </c>
    </row>
    <row r="250" s="14" customFormat="1">
      <c r="A250" s="14"/>
      <c r="B250" s="242"/>
      <c r="C250" s="243"/>
      <c r="D250" s="233" t="s">
        <v>150</v>
      </c>
      <c r="E250" s="244" t="s">
        <v>19</v>
      </c>
      <c r="F250" s="245" t="s">
        <v>631</v>
      </c>
      <c r="G250" s="243"/>
      <c r="H250" s="246">
        <v>0.001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150</v>
      </c>
      <c r="AU250" s="252" t="s">
        <v>83</v>
      </c>
      <c r="AV250" s="14" t="s">
        <v>83</v>
      </c>
      <c r="AW250" s="14" t="s">
        <v>35</v>
      </c>
      <c r="AX250" s="14" t="s">
        <v>73</v>
      </c>
      <c r="AY250" s="252" t="s">
        <v>139</v>
      </c>
    </row>
    <row r="251" s="14" customFormat="1">
      <c r="A251" s="14"/>
      <c r="B251" s="242"/>
      <c r="C251" s="243"/>
      <c r="D251" s="233" t="s">
        <v>150</v>
      </c>
      <c r="E251" s="244" t="s">
        <v>19</v>
      </c>
      <c r="F251" s="245" t="s">
        <v>632</v>
      </c>
      <c r="G251" s="243"/>
      <c r="H251" s="246">
        <v>0.032000000000000001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2" t="s">
        <v>150</v>
      </c>
      <c r="AU251" s="252" t="s">
        <v>83</v>
      </c>
      <c r="AV251" s="14" t="s">
        <v>83</v>
      </c>
      <c r="AW251" s="14" t="s">
        <v>35</v>
      </c>
      <c r="AX251" s="14" t="s">
        <v>73</v>
      </c>
      <c r="AY251" s="252" t="s">
        <v>139</v>
      </c>
    </row>
    <row r="252" s="15" customFormat="1">
      <c r="A252" s="15"/>
      <c r="B252" s="253"/>
      <c r="C252" s="254"/>
      <c r="D252" s="233" t="s">
        <v>150</v>
      </c>
      <c r="E252" s="255" t="s">
        <v>19</v>
      </c>
      <c r="F252" s="256" t="s">
        <v>183</v>
      </c>
      <c r="G252" s="254"/>
      <c r="H252" s="257">
        <v>0.033000000000000002</v>
      </c>
      <c r="I252" s="258"/>
      <c r="J252" s="254"/>
      <c r="K252" s="254"/>
      <c r="L252" s="259"/>
      <c r="M252" s="260"/>
      <c r="N252" s="261"/>
      <c r="O252" s="261"/>
      <c r="P252" s="261"/>
      <c r="Q252" s="261"/>
      <c r="R252" s="261"/>
      <c r="S252" s="261"/>
      <c r="T252" s="262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3" t="s">
        <v>150</v>
      </c>
      <c r="AU252" s="263" t="s">
        <v>83</v>
      </c>
      <c r="AV252" s="15" t="s">
        <v>146</v>
      </c>
      <c r="AW252" s="15" t="s">
        <v>35</v>
      </c>
      <c r="AX252" s="15" t="s">
        <v>80</v>
      </c>
      <c r="AY252" s="263" t="s">
        <v>139</v>
      </c>
    </row>
    <row r="253" s="2" customFormat="1" ht="78" customHeight="1">
      <c r="A253" s="39"/>
      <c r="B253" s="40"/>
      <c r="C253" s="213" t="s">
        <v>633</v>
      </c>
      <c r="D253" s="213" t="s">
        <v>141</v>
      </c>
      <c r="E253" s="214" t="s">
        <v>634</v>
      </c>
      <c r="F253" s="215" t="s">
        <v>635</v>
      </c>
      <c r="G253" s="216" t="s">
        <v>284</v>
      </c>
      <c r="H253" s="217">
        <v>1.5309999999999999</v>
      </c>
      <c r="I253" s="218"/>
      <c r="J253" s="219">
        <f>ROUND(I253*H253,2)</f>
        <v>0</v>
      </c>
      <c r="K253" s="215" t="s">
        <v>145</v>
      </c>
      <c r="L253" s="45"/>
      <c r="M253" s="220" t="s">
        <v>19</v>
      </c>
      <c r="N253" s="221" t="s">
        <v>44</v>
      </c>
      <c r="O253" s="85"/>
      <c r="P253" s="222">
        <f>O253*H253</f>
        <v>0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4" t="s">
        <v>146</v>
      </c>
      <c r="AT253" s="224" t="s">
        <v>141</v>
      </c>
      <c r="AU253" s="224" t="s">
        <v>83</v>
      </c>
      <c r="AY253" s="18" t="s">
        <v>139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8" t="s">
        <v>80</v>
      </c>
      <c r="BK253" s="225">
        <f>ROUND(I253*H253,2)</f>
        <v>0</v>
      </c>
      <c r="BL253" s="18" t="s">
        <v>146</v>
      </c>
      <c r="BM253" s="224" t="s">
        <v>636</v>
      </c>
    </row>
    <row r="254" s="2" customFormat="1">
      <c r="A254" s="39"/>
      <c r="B254" s="40"/>
      <c r="C254" s="41"/>
      <c r="D254" s="226" t="s">
        <v>148</v>
      </c>
      <c r="E254" s="41"/>
      <c r="F254" s="227" t="s">
        <v>637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148</v>
      </c>
      <c r="AU254" s="18" t="s">
        <v>83</v>
      </c>
    </row>
    <row r="255" s="14" customFormat="1">
      <c r="A255" s="14"/>
      <c r="B255" s="242"/>
      <c r="C255" s="243"/>
      <c r="D255" s="233" t="s">
        <v>150</v>
      </c>
      <c r="E255" s="244" t="s">
        <v>19</v>
      </c>
      <c r="F255" s="245" t="s">
        <v>638</v>
      </c>
      <c r="G255" s="243"/>
      <c r="H255" s="246">
        <v>1.5309999999999999</v>
      </c>
      <c r="I255" s="247"/>
      <c r="J255" s="243"/>
      <c r="K255" s="243"/>
      <c r="L255" s="248"/>
      <c r="M255" s="249"/>
      <c r="N255" s="250"/>
      <c r="O255" s="250"/>
      <c r="P255" s="250"/>
      <c r="Q255" s="250"/>
      <c r="R255" s="250"/>
      <c r="S255" s="250"/>
      <c r="T255" s="25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2" t="s">
        <v>150</v>
      </c>
      <c r="AU255" s="252" t="s">
        <v>83</v>
      </c>
      <c r="AV255" s="14" t="s">
        <v>83</v>
      </c>
      <c r="AW255" s="14" t="s">
        <v>35</v>
      </c>
      <c r="AX255" s="14" t="s">
        <v>73</v>
      </c>
      <c r="AY255" s="252" t="s">
        <v>139</v>
      </c>
    </row>
    <row r="256" s="15" customFormat="1">
      <c r="A256" s="15"/>
      <c r="B256" s="253"/>
      <c r="C256" s="254"/>
      <c r="D256" s="233" t="s">
        <v>150</v>
      </c>
      <c r="E256" s="255" t="s">
        <v>19</v>
      </c>
      <c r="F256" s="256" t="s">
        <v>183</v>
      </c>
      <c r="G256" s="254"/>
      <c r="H256" s="257">
        <v>1.5309999999999999</v>
      </c>
      <c r="I256" s="258"/>
      <c r="J256" s="254"/>
      <c r="K256" s="254"/>
      <c r="L256" s="259"/>
      <c r="M256" s="260"/>
      <c r="N256" s="261"/>
      <c r="O256" s="261"/>
      <c r="P256" s="261"/>
      <c r="Q256" s="261"/>
      <c r="R256" s="261"/>
      <c r="S256" s="261"/>
      <c r="T256" s="262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3" t="s">
        <v>150</v>
      </c>
      <c r="AU256" s="263" t="s">
        <v>83</v>
      </c>
      <c r="AV256" s="15" t="s">
        <v>146</v>
      </c>
      <c r="AW256" s="15" t="s">
        <v>35</v>
      </c>
      <c r="AX256" s="15" t="s">
        <v>80</v>
      </c>
      <c r="AY256" s="263" t="s">
        <v>139</v>
      </c>
    </row>
    <row r="257" s="2" customFormat="1" ht="90" customHeight="1">
      <c r="A257" s="39"/>
      <c r="B257" s="40"/>
      <c r="C257" s="213" t="s">
        <v>529</v>
      </c>
      <c r="D257" s="213" t="s">
        <v>141</v>
      </c>
      <c r="E257" s="214" t="s">
        <v>639</v>
      </c>
      <c r="F257" s="215" t="s">
        <v>640</v>
      </c>
      <c r="G257" s="216" t="s">
        <v>284</v>
      </c>
      <c r="H257" s="217">
        <v>0.079000000000000001</v>
      </c>
      <c r="I257" s="218"/>
      <c r="J257" s="219">
        <f>ROUND(I257*H257,2)</f>
        <v>0</v>
      </c>
      <c r="K257" s="215" t="s">
        <v>145</v>
      </c>
      <c r="L257" s="45"/>
      <c r="M257" s="220" t="s">
        <v>19</v>
      </c>
      <c r="N257" s="221" t="s">
        <v>44</v>
      </c>
      <c r="O257" s="85"/>
      <c r="P257" s="222">
        <f>O257*H257</f>
        <v>0</v>
      </c>
      <c r="Q257" s="222">
        <v>0</v>
      </c>
      <c r="R257" s="222">
        <f>Q257*H257</f>
        <v>0</v>
      </c>
      <c r="S257" s="222">
        <v>0</v>
      </c>
      <c r="T257" s="223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146</v>
      </c>
      <c r="AT257" s="224" t="s">
        <v>141</v>
      </c>
      <c r="AU257" s="224" t="s">
        <v>83</v>
      </c>
      <c r="AY257" s="18" t="s">
        <v>139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8" t="s">
        <v>80</v>
      </c>
      <c r="BK257" s="225">
        <f>ROUND(I257*H257,2)</f>
        <v>0</v>
      </c>
      <c r="BL257" s="18" t="s">
        <v>146</v>
      </c>
      <c r="BM257" s="224" t="s">
        <v>641</v>
      </c>
    </row>
    <row r="258" s="2" customFormat="1">
      <c r="A258" s="39"/>
      <c r="B258" s="40"/>
      <c r="C258" s="41"/>
      <c r="D258" s="226" t="s">
        <v>148</v>
      </c>
      <c r="E258" s="41"/>
      <c r="F258" s="227" t="s">
        <v>642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148</v>
      </c>
      <c r="AU258" s="18" t="s">
        <v>83</v>
      </c>
    </row>
    <row r="259" s="14" customFormat="1">
      <c r="A259" s="14"/>
      <c r="B259" s="242"/>
      <c r="C259" s="243"/>
      <c r="D259" s="233" t="s">
        <v>150</v>
      </c>
      <c r="E259" s="244" t="s">
        <v>19</v>
      </c>
      <c r="F259" s="245" t="s">
        <v>643</v>
      </c>
      <c r="G259" s="243"/>
      <c r="H259" s="246">
        <v>0.058999999999999997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150</v>
      </c>
      <c r="AU259" s="252" t="s">
        <v>83</v>
      </c>
      <c r="AV259" s="14" t="s">
        <v>83</v>
      </c>
      <c r="AW259" s="14" t="s">
        <v>35</v>
      </c>
      <c r="AX259" s="14" t="s">
        <v>73</v>
      </c>
      <c r="AY259" s="252" t="s">
        <v>139</v>
      </c>
    </row>
    <row r="260" s="14" customFormat="1">
      <c r="A260" s="14"/>
      <c r="B260" s="242"/>
      <c r="C260" s="243"/>
      <c r="D260" s="233" t="s">
        <v>150</v>
      </c>
      <c r="E260" s="244" t="s">
        <v>19</v>
      </c>
      <c r="F260" s="245" t="s">
        <v>644</v>
      </c>
      <c r="G260" s="243"/>
      <c r="H260" s="246">
        <v>0.02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2" t="s">
        <v>150</v>
      </c>
      <c r="AU260" s="252" t="s">
        <v>83</v>
      </c>
      <c r="AV260" s="14" t="s">
        <v>83</v>
      </c>
      <c r="AW260" s="14" t="s">
        <v>35</v>
      </c>
      <c r="AX260" s="14" t="s">
        <v>73</v>
      </c>
      <c r="AY260" s="252" t="s">
        <v>139</v>
      </c>
    </row>
    <row r="261" s="15" customFormat="1">
      <c r="A261" s="15"/>
      <c r="B261" s="253"/>
      <c r="C261" s="254"/>
      <c r="D261" s="233" t="s">
        <v>150</v>
      </c>
      <c r="E261" s="255" t="s">
        <v>19</v>
      </c>
      <c r="F261" s="256" t="s">
        <v>183</v>
      </c>
      <c r="G261" s="254"/>
      <c r="H261" s="257">
        <v>0.079000000000000001</v>
      </c>
      <c r="I261" s="258"/>
      <c r="J261" s="254"/>
      <c r="K261" s="254"/>
      <c r="L261" s="259"/>
      <c r="M261" s="260"/>
      <c r="N261" s="261"/>
      <c r="O261" s="261"/>
      <c r="P261" s="261"/>
      <c r="Q261" s="261"/>
      <c r="R261" s="261"/>
      <c r="S261" s="261"/>
      <c r="T261" s="262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3" t="s">
        <v>150</v>
      </c>
      <c r="AU261" s="263" t="s">
        <v>83</v>
      </c>
      <c r="AV261" s="15" t="s">
        <v>146</v>
      </c>
      <c r="AW261" s="15" t="s">
        <v>35</v>
      </c>
      <c r="AX261" s="15" t="s">
        <v>80</v>
      </c>
      <c r="AY261" s="263" t="s">
        <v>139</v>
      </c>
    </row>
    <row r="262" s="12" customFormat="1" ht="22.8" customHeight="1">
      <c r="A262" s="12"/>
      <c r="B262" s="197"/>
      <c r="C262" s="198"/>
      <c r="D262" s="199" t="s">
        <v>72</v>
      </c>
      <c r="E262" s="211" t="s">
        <v>146</v>
      </c>
      <c r="F262" s="211" t="s">
        <v>226</v>
      </c>
      <c r="G262" s="198"/>
      <c r="H262" s="198"/>
      <c r="I262" s="201"/>
      <c r="J262" s="212">
        <f>BK262</f>
        <v>0</v>
      </c>
      <c r="K262" s="198"/>
      <c r="L262" s="203"/>
      <c r="M262" s="204"/>
      <c r="N262" s="205"/>
      <c r="O262" s="205"/>
      <c r="P262" s="206">
        <f>SUM(P263:P315)</f>
        <v>0</v>
      </c>
      <c r="Q262" s="205"/>
      <c r="R262" s="206">
        <f>SUM(R263:R315)</f>
        <v>0</v>
      </c>
      <c r="S262" s="205"/>
      <c r="T262" s="207">
        <f>SUM(T263:T315)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8" t="s">
        <v>80</v>
      </c>
      <c r="AT262" s="209" t="s">
        <v>72</v>
      </c>
      <c r="AU262" s="209" t="s">
        <v>80</v>
      </c>
      <c r="AY262" s="208" t="s">
        <v>139</v>
      </c>
      <c r="BK262" s="210">
        <f>SUM(BK263:BK315)</f>
        <v>0</v>
      </c>
    </row>
    <row r="263" s="2" customFormat="1" ht="33" customHeight="1">
      <c r="A263" s="39"/>
      <c r="B263" s="40"/>
      <c r="C263" s="213" t="s">
        <v>645</v>
      </c>
      <c r="D263" s="213" t="s">
        <v>141</v>
      </c>
      <c r="E263" s="214" t="s">
        <v>646</v>
      </c>
      <c r="F263" s="215" t="s">
        <v>647</v>
      </c>
      <c r="G263" s="216" t="s">
        <v>175</v>
      </c>
      <c r="H263" s="217">
        <v>7.5</v>
      </c>
      <c r="I263" s="218"/>
      <c r="J263" s="219">
        <f>ROUND(I263*H263,2)</f>
        <v>0</v>
      </c>
      <c r="K263" s="215" t="s">
        <v>145</v>
      </c>
      <c r="L263" s="45"/>
      <c r="M263" s="220" t="s">
        <v>19</v>
      </c>
      <c r="N263" s="221" t="s">
        <v>44</v>
      </c>
      <c r="O263" s="85"/>
      <c r="P263" s="222">
        <f>O263*H263</f>
        <v>0</v>
      </c>
      <c r="Q263" s="222">
        <v>0</v>
      </c>
      <c r="R263" s="222">
        <f>Q263*H263</f>
        <v>0</v>
      </c>
      <c r="S263" s="222">
        <v>0</v>
      </c>
      <c r="T263" s="223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4" t="s">
        <v>146</v>
      </c>
      <c r="AT263" s="224" t="s">
        <v>141</v>
      </c>
      <c r="AU263" s="224" t="s">
        <v>83</v>
      </c>
      <c r="AY263" s="18" t="s">
        <v>139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8" t="s">
        <v>80</v>
      </c>
      <c r="BK263" s="225">
        <f>ROUND(I263*H263,2)</f>
        <v>0</v>
      </c>
      <c r="BL263" s="18" t="s">
        <v>146</v>
      </c>
      <c r="BM263" s="224" t="s">
        <v>648</v>
      </c>
    </row>
    <row r="264" s="2" customFormat="1">
      <c r="A264" s="39"/>
      <c r="B264" s="40"/>
      <c r="C264" s="41"/>
      <c r="D264" s="226" t="s">
        <v>148</v>
      </c>
      <c r="E264" s="41"/>
      <c r="F264" s="227" t="s">
        <v>649</v>
      </c>
      <c r="G264" s="41"/>
      <c r="H264" s="41"/>
      <c r="I264" s="228"/>
      <c r="J264" s="41"/>
      <c r="K264" s="41"/>
      <c r="L264" s="45"/>
      <c r="M264" s="229"/>
      <c r="N264" s="230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148</v>
      </c>
      <c r="AU264" s="18" t="s">
        <v>83</v>
      </c>
    </row>
    <row r="265" s="14" customFormat="1">
      <c r="A265" s="14"/>
      <c r="B265" s="242"/>
      <c r="C265" s="243"/>
      <c r="D265" s="233" t="s">
        <v>150</v>
      </c>
      <c r="E265" s="244" t="s">
        <v>19</v>
      </c>
      <c r="F265" s="245" t="s">
        <v>650</v>
      </c>
      <c r="G265" s="243"/>
      <c r="H265" s="246">
        <v>7.5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150</v>
      </c>
      <c r="AU265" s="252" t="s">
        <v>83</v>
      </c>
      <c r="AV265" s="14" t="s">
        <v>83</v>
      </c>
      <c r="AW265" s="14" t="s">
        <v>35</v>
      </c>
      <c r="AX265" s="14" t="s">
        <v>73</v>
      </c>
      <c r="AY265" s="252" t="s">
        <v>139</v>
      </c>
    </row>
    <row r="266" s="15" customFormat="1">
      <c r="A266" s="15"/>
      <c r="B266" s="253"/>
      <c r="C266" s="254"/>
      <c r="D266" s="233" t="s">
        <v>150</v>
      </c>
      <c r="E266" s="255" t="s">
        <v>19</v>
      </c>
      <c r="F266" s="256" t="s">
        <v>183</v>
      </c>
      <c r="G266" s="254"/>
      <c r="H266" s="257">
        <v>7.5</v>
      </c>
      <c r="I266" s="258"/>
      <c r="J266" s="254"/>
      <c r="K266" s="254"/>
      <c r="L266" s="259"/>
      <c r="M266" s="260"/>
      <c r="N266" s="261"/>
      <c r="O266" s="261"/>
      <c r="P266" s="261"/>
      <c r="Q266" s="261"/>
      <c r="R266" s="261"/>
      <c r="S266" s="261"/>
      <c r="T266" s="262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3" t="s">
        <v>150</v>
      </c>
      <c r="AU266" s="263" t="s">
        <v>83</v>
      </c>
      <c r="AV266" s="15" t="s">
        <v>146</v>
      </c>
      <c r="AW266" s="15" t="s">
        <v>35</v>
      </c>
      <c r="AX266" s="15" t="s">
        <v>80</v>
      </c>
      <c r="AY266" s="263" t="s">
        <v>139</v>
      </c>
    </row>
    <row r="267" s="2" customFormat="1" ht="49.05" customHeight="1">
      <c r="A267" s="39"/>
      <c r="B267" s="40"/>
      <c r="C267" s="213" t="s">
        <v>534</v>
      </c>
      <c r="D267" s="213" t="s">
        <v>141</v>
      </c>
      <c r="E267" s="214" t="s">
        <v>651</v>
      </c>
      <c r="F267" s="215" t="s">
        <v>652</v>
      </c>
      <c r="G267" s="216" t="s">
        <v>144</v>
      </c>
      <c r="H267" s="217">
        <v>1.21</v>
      </c>
      <c r="I267" s="218"/>
      <c r="J267" s="219">
        <f>ROUND(I267*H267,2)</f>
        <v>0</v>
      </c>
      <c r="K267" s="215" t="s">
        <v>145</v>
      </c>
      <c r="L267" s="45"/>
      <c r="M267" s="220" t="s">
        <v>19</v>
      </c>
      <c r="N267" s="221" t="s">
        <v>44</v>
      </c>
      <c r="O267" s="85"/>
      <c r="P267" s="222">
        <f>O267*H267</f>
        <v>0</v>
      </c>
      <c r="Q267" s="222">
        <v>0</v>
      </c>
      <c r="R267" s="222">
        <f>Q267*H267</f>
        <v>0</v>
      </c>
      <c r="S267" s="222">
        <v>0</v>
      </c>
      <c r="T267" s="223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4" t="s">
        <v>146</v>
      </c>
      <c r="AT267" s="224" t="s">
        <v>141</v>
      </c>
      <c r="AU267" s="224" t="s">
        <v>83</v>
      </c>
      <c r="AY267" s="18" t="s">
        <v>139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8" t="s">
        <v>80</v>
      </c>
      <c r="BK267" s="225">
        <f>ROUND(I267*H267,2)</f>
        <v>0</v>
      </c>
      <c r="BL267" s="18" t="s">
        <v>146</v>
      </c>
      <c r="BM267" s="224" t="s">
        <v>653</v>
      </c>
    </row>
    <row r="268" s="2" customFormat="1">
      <c r="A268" s="39"/>
      <c r="B268" s="40"/>
      <c r="C268" s="41"/>
      <c r="D268" s="226" t="s">
        <v>148</v>
      </c>
      <c r="E268" s="41"/>
      <c r="F268" s="227" t="s">
        <v>654</v>
      </c>
      <c r="G268" s="41"/>
      <c r="H268" s="41"/>
      <c r="I268" s="228"/>
      <c r="J268" s="41"/>
      <c r="K268" s="41"/>
      <c r="L268" s="45"/>
      <c r="M268" s="229"/>
      <c r="N268" s="230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148</v>
      </c>
      <c r="AU268" s="18" t="s">
        <v>83</v>
      </c>
    </row>
    <row r="269" s="2" customFormat="1">
      <c r="A269" s="39"/>
      <c r="B269" s="40"/>
      <c r="C269" s="41"/>
      <c r="D269" s="233" t="s">
        <v>304</v>
      </c>
      <c r="E269" s="41"/>
      <c r="F269" s="291" t="s">
        <v>655</v>
      </c>
      <c r="G269" s="41"/>
      <c r="H269" s="41"/>
      <c r="I269" s="228"/>
      <c r="J269" s="41"/>
      <c r="K269" s="41"/>
      <c r="L269" s="45"/>
      <c r="M269" s="229"/>
      <c r="N269" s="230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304</v>
      </c>
      <c r="AU269" s="18" t="s">
        <v>83</v>
      </c>
    </row>
    <row r="270" s="14" customFormat="1">
      <c r="A270" s="14"/>
      <c r="B270" s="242"/>
      <c r="C270" s="243"/>
      <c r="D270" s="233" t="s">
        <v>150</v>
      </c>
      <c r="E270" s="244" t="s">
        <v>19</v>
      </c>
      <c r="F270" s="245" t="s">
        <v>656</v>
      </c>
      <c r="G270" s="243"/>
      <c r="H270" s="246">
        <v>1.21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2" t="s">
        <v>150</v>
      </c>
      <c r="AU270" s="252" t="s">
        <v>83</v>
      </c>
      <c r="AV270" s="14" t="s">
        <v>83</v>
      </c>
      <c r="AW270" s="14" t="s">
        <v>35</v>
      </c>
      <c r="AX270" s="14" t="s">
        <v>73</v>
      </c>
      <c r="AY270" s="252" t="s">
        <v>139</v>
      </c>
    </row>
    <row r="271" s="15" customFormat="1">
      <c r="A271" s="15"/>
      <c r="B271" s="253"/>
      <c r="C271" s="254"/>
      <c r="D271" s="233" t="s">
        <v>150</v>
      </c>
      <c r="E271" s="255" t="s">
        <v>19</v>
      </c>
      <c r="F271" s="256" t="s">
        <v>183</v>
      </c>
      <c r="G271" s="254"/>
      <c r="H271" s="257">
        <v>1.21</v>
      </c>
      <c r="I271" s="258"/>
      <c r="J271" s="254"/>
      <c r="K271" s="254"/>
      <c r="L271" s="259"/>
      <c r="M271" s="260"/>
      <c r="N271" s="261"/>
      <c r="O271" s="261"/>
      <c r="P271" s="261"/>
      <c r="Q271" s="261"/>
      <c r="R271" s="261"/>
      <c r="S271" s="261"/>
      <c r="T271" s="262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3" t="s">
        <v>150</v>
      </c>
      <c r="AU271" s="263" t="s">
        <v>83</v>
      </c>
      <c r="AV271" s="15" t="s">
        <v>146</v>
      </c>
      <c r="AW271" s="15" t="s">
        <v>35</v>
      </c>
      <c r="AX271" s="15" t="s">
        <v>80</v>
      </c>
      <c r="AY271" s="263" t="s">
        <v>139</v>
      </c>
    </row>
    <row r="272" s="2" customFormat="1" ht="37.8" customHeight="1">
      <c r="A272" s="39"/>
      <c r="B272" s="40"/>
      <c r="C272" s="213" t="s">
        <v>657</v>
      </c>
      <c r="D272" s="213" t="s">
        <v>141</v>
      </c>
      <c r="E272" s="214" t="s">
        <v>658</v>
      </c>
      <c r="F272" s="215" t="s">
        <v>659</v>
      </c>
      <c r="G272" s="216" t="s">
        <v>175</v>
      </c>
      <c r="H272" s="217">
        <v>1.5540000000000001</v>
      </c>
      <c r="I272" s="218"/>
      <c r="J272" s="219">
        <f>ROUND(I272*H272,2)</f>
        <v>0</v>
      </c>
      <c r="K272" s="215" t="s">
        <v>145</v>
      </c>
      <c r="L272" s="45"/>
      <c r="M272" s="220" t="s">
        <v>19</v>
      </c>
      <c r="N272" s="221" t="s">
        <v>44</v>
      </c>
      <c r="O272" s="85"/>
      <c r="P272" s="222">
        <f>O272*H272</f>
        <v>0</v>
      </c>
      <c r="Q272" s="222">
        <v>0</v>
      </c>
      <c r="R272" s="222">
        <f>Q272*H272</f>
        <v>0</v>
      </c>
      <c r="S272" s="222">
        <v>0</v>
      </c>
      <c r="T272" s="223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4" t="s">
        <v>146</v>
      </c>
      <c r="AT272" s="224" t="s">
        <v>141</v>
      </c>
      <c r="AU272" s="224" t="s">
        <v>83</v>
      </c>
      <c r="AY272" s="18" t="s">
        <v>139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8" t="s">
        <v>80</v>
      </c>
      <c r="BK272" s="225">
        <f>ROUND(I272*H272,2)</f>
        <v>0</v>
      </c>
      <c r="BL272" s="18" t="s">
        <v>146</v>
      </c>
      <c r="BM272" s="224" t="s">
        <v>660</v>
      </c>
    </row>
    <row r="273" s="2" customFormat="1">
      <c r="A273" s="39"/>
      <c r="B273" s="40"/>
      <c r="C273" s="41"/>
      <c r="D273" s="226" t="s">
        <v>148</v>
      </c>
      <c r="E273" s="41"/>
      <c r="F273" s="227" t="s">
        <v>661</v>
      </c>
      <c r="G273" s="41"/>
      <c r="H273" s="41"/>
      <c r="I273" s="228"/>
      <c r="J273" s="41"/>
      <c r="K273" s="41"/>
      <c r="L273" s="45"/>
      <c r="M273" s="229"/>
      <c r="N273" s="230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148</v>
      </c>
      <c r="AU273" s="18" t="s">
        <v>83</v>
      </c>
    </row>
    <row r="274" s="14" customFormat="1">
      <c r="A274" s="14"/>
      <c r="B274" s="242"/>
      <c r="C274" s="243"/>
      <c r="D274" s="233" t="s">
        <v>150</v>
      </c>
      <c r="E274" s="244" t="s">
        <v>19</v>
      </c>
      <c r="F274" s="245" t="s">
        <v>662</v>
      </c>
      <c r="G274" s="243"/>
      <c r="H274" s="246">
        <v>1.5540000000000001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150</v>
      </c>
      <c r="AU274" s="252" t="s">
        <v>83</v>
      </c>
      <c r="AV274" s="14" t="s">
        <v>83</v>
      </c>
      <c r="AW274" s="14" t="s">
        <v>35</v>
      </c>
      <c r="AX274" s="14" t="s">
        <v>73</v>
      </c>
      <c r="AY274" s="252" t="s">
        <v>139</v>
      </c>
    </row>
    <row r="275" s="15" customFormat="1">
      <c r="A275" s="15"/>
      <c r="B275" s="253"/>
      <c r="C275" s="254"/>
      <c r="D275" s="233" t="s">
        <v>150</v>
      </c>
      <c r="E275" s="255" t="s">
        <v>19</v>
      </c>
      <c r="F275" s="256" t="s">
        <v>183</v>
      </c>
      <c r="G275" s="254"/>
      <c r="H275" s="257">
        <v>1.5540000000000001</v>
      </c>
      <c r="I275" s="258"/>
      <c r="J275" s="254"/>
      <c r="K275" s="254"/>
      <c r="L275" s="259"/>
      <c r="M275" s="260"/>
      <c r="N275" s="261"/>
      <c r="O275" s="261"/>
      <c r="P275" s="261"/>
      <c r="Q275" s="261"/>
      <c r="R275" s="261"/>
      <c r="S275" s="261"/>
      <c r="T275" s="262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3" t="s">
        <v>150</v>
      </c>
      <c r="AU275" s="263" t="s">
        <v>83</v>
      </c>
      <c r="AV275" s="15" t="s">
        <v>146</v>
      </c>
      <c r="AW275" s="15" t="s">
        <v>35</v>
      </c>
      <c r="AX275" s="15" t="s">
        <v>80</v>
      </c>
      <c r="AY275" s="263" t="s">
        <v>139</v>
      </c>
    </row>
    <row r="276" s="2" customFormat="1" ht="37.8" customHeight="1">
      <c r="A276" s="39"/>
      <c r="B276" s="40"/>
      <c r="C276" s="213" t="s">
        <v>540</v>
      </c>
      <c r="D276" s="213" t="s">
        <v>141</v>
      </c>
      <c r="E276" s="214" t="s">
        <v>663</v>
      </c>
      <c r="F276" s="215" t="s">
        <v>664</v>
      </c>
      <c r="G276" s="216" t="s">
        <v>175</v>
      </c>
      <c r="H276" s="217">
        <v>1.5540000000000001</v>
      </c>
      <c r="I276" s="218"/>
      <c r="J276" s="219">
        <f>ROUND(I276*H276,2)</f>
        <v>0</v>
      </c>
      <c r="K276" s="215" t="s">
        <v>145</v>
      </c>
      <c r="L276" s="45"/>
      <c r="M276" s="220" t="s">
        <v>19</v>
      </c>
      <c r="N276" s="221" t="s">
        <v>44</v>
      </c>
      <c r="O276" s="85"/>
      <c r="P276" s="222">
        <f>O276*H276</f>
        <v>0</v>
      </c>
      <c r="Q276" s="222">
        <v>0</v>
      </c>
      <c r="R276" s="222">
        <f>Q276*H276</f>
        <v>0</v>
      </c>
      <c r="S276" s="222">
        <v>0</v>
      </c>
      <c r="T276" s="223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4" t="s">
        <v>146</v>
      </c>
      <c r="AT276" s="224" t="s">
        <v>141</v>
      </c>
      <c r="AU276" s="224" t="s">
        <v>83</v>
      </c>
      <c r="AY276" s="18" t="s">
        <v>139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8" t="s">
        <v>80</v>
      </c>
      <c r="BK276" s="225">
        <f>ROUND(I276*H276,2)</f>
        <v>0</v>
      </c>
      <c r="BL276" s="18" t="s">
        <v>146</v>
      </c>
      <c r="BM276" s="224" t="s">
        <v>665</v>
      </c>
    </row>
    <row r="277" s="2" customFormat="1">
      <c r="A277" s="39"/>
      <c r="B277" s="40"/>
      <c r="C277" s="41"/>
      <c r="D277" s="226" t="s">
        <v>148</v>
      </c>
      <c r="E277" s="41"/>
      <c r="F277" s="227" t="s">
        <v>666</v>
      </c>
      <c r="G277" s="41"/>
      <c r="H277" s="41"/>
      <c r="I277" s="228"/>
      <c r="J277" s="41"/>
      <c r="K277" s="41"/>
      <c r="L277" s="45"/>
      <c r="M277" s="229"/>
      <c r="N277" s="230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148</v>
      </c>
      <c r="AU277" s="18" t="s">
        <v>83</v>
      </c>
    </row>
    <row r="278" s="14" customFormat="1">
      <c r="A278" s="14"/>
      <c r="B278" s="242"/>
      <c r="C278" s="243"/>
      <c r="D278" s="233" t="s">
        <v>150</v>
      </c>
      <c r="E278" s="244" t="s">
        <v>19</v>
      </c>
      <c r="F278" s="245" t="s">
        <v>662</v>
      </c>
      <c r="G278" s="243"/>
      <c r="H278" s="246">
        <v>1.5540000000000001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150</v>
      </c>
      <c r="AU278" s="252" t="s">
        <v>83</v>
      </c>
      <c r="AV278" s="14" t="s">
        <v>83</v>
      </c>
      <c r="AW278" s="14" t="s">
        <v>35</v>
      </c>
      <c r="AX278" s="14" t="s">
        <v>73</v>
      </c>
      <c r="AY278" s="252" t="s">
        <v>139</v>
      </c>
    </row>
    <row r="279" s="15" customFormat="1">
      <c r="A279" s="15"/>
      <c r="B279" s="253"/>
      <c r="C279" s="254"/>
      <c r="D279" s="233" t="s">
        <v>150</v>
      </c>
      <c r="E279" s="255" t="s">
        <v>19</v>
      </c>
      <c r="F279" s="256" t="s">
        <v>183</v>
      </c>
      <c r="G279" s="254"/>
      <c r="H279" s="257">
        <v>1.5540000000000001</v>
      </c>
      <c r="I279" s="258"/>
      <c r="J279" s="254"/>
      <c r="K279" s="254"/>
      <c r="L279" s="259"/>
      <c r="M279" s="260"/>
      <c r="N279" s="261"/>
      <c r="O279" s="261"/>
      <c r="P279" s="261"/>
      <c r="Q279" s="261"/>
      <c r="R279" s="261"/>
      <c r="S279" s="261"/>
      <c r="T279" s="262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3" t="s">
        <v>150</v>
      </c>
      <c r="AU279" s="263" t="s">
        <v>83</v>
      </c>
      <c r="AV279" s="15" t="s">
        <v>146</v>
      </c>
      <c r="AW279" s="15" t="s">
        <v>35</v>
      </c>
      <c r="AX279" s="15" t="s">
        <v>80</v>
      </c>
      <c r="AY279" s="263" t="s">
        <v>139</v>
      </c>
    </row>
    <row r="280" s="2" customFormat="1" ht="37.8" customHeight="1">
      <c r="A280" s="39"/>
      <c r="B280" s="40"/>
      <c r="C280" s="213" t="s">
        <v>667</v>
      </c>
      <c r="D280" s="213" t="s">
        <v>141</v>
      </c>
      <c r="E280" s="214" t="s">
        <v>668</v>
      </c>
      <c r="F280" s="215" t="s">
        <v>669</v>
      </c>
      <c r="G280" s="216" t="s">
        <v>144</v>
      </c>
      <c r="H280" s="217">
        <v>5.4950000000000001</v>
      </c>
      <c r="I280" s="218"/>
      <c r="J280" s="219">
        <f>ROUND(I280*H280,2)</f>
        <v>0</v>
      </c>
      <c r="K280" s="215" t="s">
        <v>145</v>
      </c>
      <c r="L280" s="45"/>
      <c r="M280" s="220" t="s">
        <v>19</v>
      </c>
      <c r="N280" s="221" t="s">
        <v>44</v>
      </c>
      <c r="O280" s="85"/>
      <c r="P280" s="222">
        <f>O280*H280</f>
        <v>0</v>
      </c>
      <c r="Q280" s="222">
        <v>0</v>
      </c>
      <c r="R280" s="222">
        <f>Q280*H280</f>
        <v>0</v>
      </c>
      <c r="S280" s="222">
        <v>0</v>
      </c>
      <c r="T280" s="223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4" t="s">
        <v>146</v>
      </c>
      <c r="AT280" s="224" t="s">
        <v>141</v>
      </c>
      <c r="AU280" s="224" t="s">
        <v>83</v>
      </c>
      <c r="AY280" s="18" t="s">
        <v>139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8" t="s">
        <v>80</v>
      </c>
      <c r="BK280" s="225">
        <f>ROUND(I280*H280,2)</f>
        <v>0</v>
      </c>
      <c r="BL280" s="18" t="s">
        <v>146</v>
      </c>
      <c r="BM280" s="224" t="s">
        <v>670</v>
      </c>
    </row>
    <row r="281" s="2" customFormat="1">
      <c r="A281" s="39"/>
      <c r="B281" s="40"/>
      <c r="C281" s="41"/>
      <c r="D281" s="226" t="s">
        <v>148</v>
      </c>
      <c r="E281" s="41"/>
      <c r="F281" s="227" t="s">
        <v>671</v>
      </c>
      <c r="G281" s="41"/>
      <c r="H281" s="41"/>
      <c r="I281" s="228"/>
      <c r="J281" s="41"/>
      <c r="K281" s="41"/>
      <c r="L281" s="45"/>
      <c r="M281" s="229"/>
      <c r="N281" s="230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148</v>
      </c>
      <c r="AU281" s="18" t="s">
        <v>83</v>
      </c>
    </row>
    <row r="282" s="14" customFormat="1">
      <c r="A282" s="14"/>
      <c r="B282" s="242"/>
      <c r="C282" s="243"/>
      <c r="D282" s="233" t="s">
        <v>150</v>
      </c>
      <c r="E282" s="244" t="s">
        <v>19</v>
      </c>
      <c r="F282" s="245" t="s">
        <v>672</v>
      </c>
      <c r="G282" s="243"/>
      <c r="H282" s="246">
        <v>5.4950000000000001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150</v>
      </c>
      <c r="AU282" s="252" t="s">
        <v>83</v>
      </c>
      <c r="AV282" s="14" t="s">
        <v>83</v>
      </c>
      <c r="AW282" s="14" t="s">
        <v>35</v>
      </c>
      <c r="AX282" s="14" t="s">
        <v>73</v>
      </c>
      <c r="AY282" s="252" t="s">
        <v>139</v>
      </c>
    </row>
    <row r="283" s="15" customFormat="1">
      <c r="A283" s="15"/>
      <c r="B283" s="253"/>
      <c r="C283" s="254"/>
      <c r="D283" s="233" t="s">
        <v>150</v>
      </c>
      <c r="E283" s="255" t="s">
        <v>19</v>
      </c>
      <c r="F283" s="256" t="s">
        <v>183</v>
      </c>
      <c r="G283" s="254"/>
      <c r="H283" s="257">
        <v>5.4950000000000001</v>
      </c>
      <c r="I283" s="258"/>
      <c r="J283" s="254"/>
      <c r="K283" s="254"/>
      <c r="L283" s="259"/>
      <c r="M283" s="260"/>
      <c r="N283" s="261"/>
      <c r="O283" s="261"/>
      <c r="P283" s="261"/>
      <c r="Q283" s="261"/>
      <c r="R283" s="261"/>
      <c r="S283" s="261"/>
      <c r="T283" s="262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3" t="s">
        <v>150</v>
      </c>
      <c r="AU283" s="263" t="s">
        <v>83</v>
      </c>
      <c r="AV283" s="15" t="s">
        <v>146</v>
      </c>
      <c r="AW283" s="15" t="s">
        <v>35</v>
      </c>
      <c r="AX283" s="15" t="s">
        <v>80</v>
      </c>
      <c r="AY283" s="263" t="s">
        <v>139</v>
      </c>
    </row>
    <row r="284" s="2" customFormat="1" ht="49.05" customHeight="1">
      <c r="A284" s="39"/>
      <c r="B284" s="40"/>
      <c r="C284" s="213" t="s">
        <v>546</v>
      </c>
      <c r="D284" s="213" t="s">
        <v>141</v>
      </c>
      <c r="E284" s="214" t="s">
        <v>673</v>
      </c>
      <c r="F284" s="215" t="s">
        <v>674</v>
      </c>
      <c r="G284" s="216" t="s">
        <v>175</v>
      </c>
      <c r="H284" s="217">
        <v>96</v>
      </c>
      <c r="I284" s="218"/>
      <c r="J284" s="219">
        <f>ROUND(I284*H284,2)</f>
        <v>0</v>
      </c>
      <c r="K284" s="215" t="s">
        <v>145</v>
      </c>
      <c r="L284" s="45"/>
      <c r="M284" s="220" t="s">
        <v>19</v>
      </c>
      <c r="N284" s="221" t="s">
        <v>44</v>
      </c>
      <c r="O284" s="85"/>
      <c r="P284" s="222">
        <f>O284*H284</f>
        <v>0</v>
      </c>
      <c r="Q284" s="222">
        <v>0</v>
      </c>
      <c r="R284" s="222">
        <f>Q284*H284</f>
        <v>0</v>
      </c>
      <c r="S284" s="222">
        <v>0</v>
      </c>
      <c r="T284" s="223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4" t="s">
        <v>146</v>
      </c>
      <c r="AT284" s="224" t="s">
        <v>141</v>
      </c>
      <c r="AU284" s="224" t="s">
        <v>83</v>
      </c>
      <c r="AY284" s="18" t="s">
        <v>139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8" t="s">
        <v>80</v>
      </c>
      <c r="BK284" s="225">
        <f>ROUND(I284*H284,2)</f>
        <v>0</v>
      </c>
      <c r="BL284" s="18" t="s">
        <v>146</v>
      </c>
      <c r="BM284" s="224" t="s">
        <v>675</v>
      </c>
    </row>
    <row r="285" s="2" customFormat="1">
      <c r="A285" s="39"/>
      <c r="B285" s="40"/>
      <c r="C285" s="41"/>
      <c r="D285" s="226" t="s">
        <v>148</v>
      </c>
      <c r="E285" s="41"/>
      <c r="F285" s="227" t="s">
        <v>676</v>
      </c>
      <c r="G285" s="41"/>
      <c r="H285" s="41"/>
      <c r="I285" s="228"/>
      <c r="J285" s="41"/>
      <c r="K285" s="41"/>
      <c r="L285" s="45"/>
      <c r="M285" s="229"/>
      <c r="N285" s="230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148</v>
      </c>
      <c r="AU285" s="18" t="s">
        <v>83</v>
      </c>
    </row>
    <row r="286" s="2" customFormat="1">
      <c r="A286" s="39"/>
      <c r="B286" s="40"/>
      <c r="C286" s="41"/>
      <c r="D286" s="233" t="s">
        <v>304</v>
      </c>
      <c r="E286" s="41"/>
      <c r="F286" s="291" t="s">
        <v>677</v>
      </c>
      <c r="G286" s="41"/>
      <c r="H286" s="41"/>
      <c r="I286" s="228"/>
      <c r="J286" s="41"/>
      <c r="K286" s="41"/>
      <c r="L286" s="45"/>
      <c r="M286" s="229"/>
      <c r="N286" s="230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304</v>
      </c>
      <c r="AU286" s="18" t="s">
        <v>83</v>
      </c>
    </row>
    <row r="287" s="14" customFormat="1">
      <c r="A287" s="14"/>
      <c r="B287" s="242"/>
      <c r="C287" s="243"/>
      <c r="D287" s="233" t="s">
        <v>150</v>
      </c>
      <c r="E287" s="244" t="s">
        <v>19</v>
      </c>
      <c r="F287" s="245" t="s">
        <v>678</v>
      </c>
      <c r="G287" s="243"/>
      <c r="H287" s="246">
        <v>96</v>
      </c>
      <c r="I287" s="247"/>
      <c r="J287" s="243"/>
      <c r="K287" s="243"/>
      <c r="L287" s="248"/>
      <c r="M287" s="249"/>
      <c r="N287" s="250"/>
      <c r="O287" s="250"/>
      <c r="P287" s="250"/>
      <c r="Q287" s="250"/>
      <c r="R287" s="250"/>
      <c r="S287" s="250"/>
      <c r="T287" s="25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2" t="s">
        <v>150</v>
      </c>
      <c r="AU287" s="252" t="s">
        <v>83</v>
      </c>
      <c r="AV287" s="14" t="s">
        <v>83</v>
      </c>
      <c r="AW287" s="14" t="s">
        <v>35</v>
      </c>
      <c r="AX287" s="14" t="s">
        <v>73</v>
      </c>
      <c r="AY287" s="252" t="s">
        <v>139</v>
      </c>
    </row>
    <row r="288" s="15" customFormat="1">
      <c r="A288" s="15"/>
      <c r="B288" s="253"/>
      <c r="C288" s="254"/>
      <c r="D288" s="233" t="s">
        <v>150</v>
      </c>
      <c r="E288" s="255" t="s">
        <v>19</v>
      </c>
      <c r="F288" s="256" t="s">
        <v>183</v>
      </c>
      <c r="G288" s="254"/>
      <c r="H288" s="257">
        <v>96</v>
      </c>
      <c r="I288" s="258"/>
      <c r="J288" s="254"/>
      <c r="K288" s="254"/>
      <c r="L288" s="259"/>
      <c r="M288" s="260"/>
      <c r="N288" s="261"/>
      <c r="O288" s="261"/>
      <c r="P288" s="261"/>
      <c r="Q288" s="261"/>
      <c r="R288" s="261"/>
      <c r="S288" s="261"/>
      <c r="T288" s="262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3" t="s">
        <v>150</v>
      </c>
      <c r="AU288" s="263" t="s">
        <v>83</v>
      </c>
      <c r="AV288" s="15" t="s">
        <v>146</v>
      </c>
      <c r="AW288" s="15" t="s">
        <v>35</v>
      </c>
      <c r="AX288" s="15" t="s">
        <v>80</v>
      </c>
      <c r="AY288" s="263" t="s">
        <v>139</v>
      </c>
    </row>
    <row r="289" s="2" customFormat="1" ht="24.15" customHeight="1">
      <c r="A289" s="39"/>
      <c r="B289" s="40"/>
      <c r="C289" s="264" t="s">
        <v>679</v>
      </c>
      <c r="D289" s="264" t="s">
        <v>198</v>
      </c>
      <c r="E289" s="265" t="s">
        <v>680</v>
      </c>
      <c r="F289" s="266" t="s">
        <v>681</v>
      </c>
      <c r="G289" s="267" t="s">
        <v>175</v>
      </c>
      <c r="H289" s="268">
        <v>115.2</v>
      </c>
      <c r="I289" s="269"/>
      <c r="J289" s="270">
        <f>ROUND(I289*H289,2)</f>
        <v>0</v>
      </c>
      <c r="K289" s="266" t="s">
        <v>145</v>
      </c>
      <c r="L289" s="271"/>
      <c r="M289" s="272" t="s">
        <v>19</v>
      </c>
      <c r="N289" s="273" t="s">
        <v>44</v>
      </c>
      <c r="O289" s="85"/>
      <c r="P289" s="222">
        <f>O289*H289</f>
        <v>0</v>
      </c>
      <c r="Q289" s="222">
        <v>0</v>
      </c>
      <c r="R289" s="222">
        <f>Q289*H289</f>
        <v>0</v>
      </c>
      <c r="S289" s="222">
        <v>0</v>
      </c>
      <c r="T289" s="223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4" t="s">
        <v>197</v>
      </c>
      <c r="AT289" s="224" t="s">
        <v>198</v>
      </c>
      <c r="AU289" s="224" t="s">
        <v>83</v>
      </c>
      <c r="AY289" s="18" t="s">
        <v>139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8" t="s">
        <v>80</v>
      </c>
      <c r="BK289" s="225">
        <f>ROUND(I289*H289,2)</f>
        <v>0</v>
      </c>
      <c r="BL289" s="18" t="s">
        <v>146</v>
      </c>
      <c r="BM289" s="224" t="s">
        <v>682</v>
      </c>
    </row>
    <row r="290" s="14" customFormat="1">
      <c r="A290" s="14"/>
      <c r="B290" s="242"/>
      <c r="C290" s="243"/>
      <c r="D290" s="233" t="s">
        <v>150</v>
      </c>
      <c r="E290" s="244" t="s">
        <v>19</v>
      </c>
      <c r="F290" s="245" t="s">
        <v>683</v>
      </c>
      <c r="G290" s="243"/>
      <c r="H290" s="246">
        <v>115.2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2" t="s">
        <v>150</v>
      </c>
      <c r="AU290" s="252" t="s">
        <v>83</v>
      </c>
      <c r="AV290" s="14" t="s">
        <v>83</v>
      </c>
      <c r="AW290" s="14" t="s">
        <v>35</v>
      </c>
      <c r="AX290" s="14" t="s">
        <v>73</v>
      </c>
      <c r="AY290" s="252" t="s">
        <v>139</v>
      </c>
    </row>
    <row r="291" s="15" customFormat="1">
      <c r="A291" s="15"/>
      <c r="B291" s="253"/>
      <c r="C291" s="254"/>
      <c r="D291" s="233" t="s">
        <v>150</v>
      </c>
      <c r="E291" s="255" t="s">
        <v>19</v>
      </c>
      <c r="F291" s="256" t="s">
        <v>183</v>
      </c>
      <c r="G291" s="254"/>
      <c r="H291" s="257">
        <v>115.2</v>
      </c>
      <c r="I291" s="258"/>
      <c r="J291" s="254"/>
      <c r="K291" s="254"/>
      <c r="L291" s="259"/>
      <c r="M291" s="260"/>
      <c r="N291" s="261"/>
      <c r="O291" s="261"/>
      <c r="P291" s="261"/>
      <c r="Q291" s="261"/>
      <c r="R291" s="261"/>
      <c r="S291" s="261"/>
      <c r="T291" s="262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3" t="s">
        <v>150</v>
      </c>
      <c r="AU291" s="263" t="s">
        <v>83</v>
      </c>
      <c r="AV291" s="15" t="s">
        <v>146</v>
      </c>
      <c r="AW291" s="15" t="s">
        <v>35</v>
      </c>
      <c r="AX291" s="15" t="s">
        <v>80</v>
      </c>
      <c r="AY291" s="263" t="s">
        <v>139</v>
      </c>
    </row>
    <row r="292" s="2" customFormat="1" ht="37.8" customHeight="1">
      <c r="A292" s="39"/>
      <c r="B292" s="40"/>
      <c r="C292" s="213" t="s">
        <v>553</v>
      </c>
      <c r="D292" s="213" t="s">
        <v>141</v>
      </c>
      <c r="E292" s="214" t="s">
        <v>684</v>
      </c>
      <c r="F292" s="215" t="s">
        <v>685</v>
      </c>
      <c r="G292" s="216" t="s">
        <v>144</v>
      </c>
      <c r="H292" s="217">
        <v>0.64800000000000002</v>
      </c>
      <c r="I292" s="218"/>
      <c r="J292" s="219">
        <f>ROUND(I292*H292,2)</f>
        <v>0</v>
      </c>
      <c r="K292" s="215" t="s">
        <v>145</v>
      </c>
      <c r="L292" s="45"/>
      <c r="M292" s="220" t="s">
        <v>19</v>
      </c>
      <c r="N292" s="221" t="s">
        <v>44</v>
      </c>
      <c r="O292" s="85"/>
      <c r="P292" s="222">
        <f>O292*H292</f>
        <v>0</v>
      </c>
      <c r="Q292" s="222">
        <v>0</v>
      </c>
      <c r="R292" s="222">
        <f>Q292*H292</f>
        <v>0</v>
      </c>
      <c r="S292" s="222">
        <v>0</v>
      </c>
      <c r="T292" s="223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4" t="s">
        <v>146</v>
      </c>
      <c r="AT292" s="224" t="s">
        <v>141</v>
      </c>
      <c r="AU292" s="224" t="s">
        <v>83</v>
      </c>
      <c r="AY292" s="18" t="s">
        <v>139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8" t="s">
        <v>80</v>
      </c>
      <c r="BK292" s="225">
        <f>ROUND(I292*H292,2)</f>
        <v>0</v>
      </c>
      <c r="BL292" s="18" t="s">
        <v>146</v>
      </c>
      <c r="BM292" s="224" t="s">
        <v>686</v>
      </c>
    </row>
    <row r="293" s="2" customFormat="1">
      <c r="A293" s="39"/>
      <c r="B293" s="40"/>
      <c r="C293" s="41"/>
      <c r="D293" s="226" t="s">
        <v>148</v>
      </c>
      <c r="E293" s="41"/>
      <c r="F293" s="227" t="s">
        <v>687</v>
      </c>
      <c r="G293" s="41"/>
      <c r="H293" s="41"/>
      <c r="I293" s="228"/>
      <c r="J293" s="41"/>
      <c r="K293" s="41"/>
      <c r="L293" s="45"/>
      <c r="M293" s="229"/>
      <c r="N293" s="230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148</v>
      </c>
      <c r="AU293" s="18" t="s">
        <v>83</v>
      </c>
    </row>
    <row r="294" s="2" customFormat="1">
      <c r="A294" s="39"/>
      <c r="B294" s="40"/>
      <c r="C294" s="41"/>
      <c r="D294" s="233" t="s">
        <v>304</v>
      </c>
      <c r="E294" s="41"/>
      <c r="F294" s="291" t="s">
        <v>688</v>
      </c>
      <c r="G294" s="41"/>
      <c r="H294" s="41"/>
      <c r="I294" s="228"/>
      <c r="J294" s="41"/>
      <c r="K294" s="41"/>
      <c r="L294" s="45"/>
      <c r="M294" s="229"/>
      <c r="N294" s="230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304</v>
      </c>
      <c r="AU294" s="18" t="s">
        <v>83</v>
      </c>
    </row>
    <row r="295" s="14" customFormat="1">
      <c r="A295" s="14"/>
      <c r="B295" s="242"/>
      <c r="C295" s="243"/>
      <c r="D295" s="233" t="s">
        <v>150</v>
      </c>
      <c r="E295" s="244" t="s">
        <v>19</v>
      </c>
      <c r="F295" s="245" t="s">
        <v>689</v>
      </c>
      <c r="G295" s="243"/>
      <c r="H295" s="246">
        <v>0.64800000000000002</v>
      </c>
      <c r="I295" s="247"/>
      <c r="J295" s="243"/>
      <c r="K295" s="243"/>
      <c r="L295" s="248"/>
      <c r="M295" s="249"/>
      <c r="N295" s="250"/>
      <c r="O295" s="250"/>
      <c r="P295" s="250"/>
      <c r="Q295" s="250"/>
      <c r="R295" s="250"/>
      <c r="S295" s="250"/>
      <c r="T295" s="25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2" t="s">
        <v>150</v>
      </c>
      <c r="AU295" s="252" t="s">
        <v>83</v>
      </c>
      <c r="AV295" s="14" t="s">
        <v>83</v>
      </c>
      <c r="AW295" s="14" t="s">
        <v>35</v>
      </c>
      <c r="AX295" s="14" t="s">
        <v>73</v>
      </c>
      <c r="AY295" s="252" t="s">
        <v>139</v>
      </c>
    </row>
    <row r="296" s="15" customFormat="1">
      <c r="A296" s="15"/>
      <c r="B296" s="253"/>
      <c r="C296" s="254"/>
      <c r="D296" s="233" t="s">
        <v>150</v>
      </c>
      <c r="E296" s="255" t="s">
        <v>19</v>
      </c>
      <c r="F296" s="256" t="s">
        <v>183</v>
      </c>
      <c r="G296" s="254"/>
      <c r="H296" s="257">
        <v>0.64800000000000002</v>
      </c>
      <c r="I296" s="258"/>
      <c r="J296" s="254"/>
      <c r="K296" s="254"/>
      <c r="L296" s="259"/>
      <c r="M296" s="260"/>
      <c r="N296" s="261"/>
      <c r="O296" s="261"/>
      <c r="P296" s="261"/>
      <c r="Q296" s="261"/>
      <c r="R296" s="261"/>
      <c r="S296" s="261"/>
      <c r="T296" s="262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3" t="s">
        <v>150</v>
      </c>
      <c r="AU296" s="263" t="s">
        <v>83</v>
      </c>
      <c r="AV296" s="15" t="s">
        <v>146</v>
      </c>
      <c r="AW296" s="15" t="s">
        <v>35</v>
      </c>
      <c r="AX296" s="15" t="s">
        <v>80</v>
      </c>
      <c r="AY296" s="263" t="s">
        <v>139</v>
      </c>
    </row>
    <row r="297" s="2" customFormat="1" ht="37.8" customHeight="1">
      <c r="A297" s="39"/>
      <c r="B297" s="40"/>
      <c r="C297" s="213" t="s">
        <v>690</v>
      </c>
      <c r="D297" s="213" t="s">
        <v>141</v>
      </c>
      <c r="E297" s="214" t="s">
        <v>691</v>
      </c>
      <c r="F297" s="215" t="s">
        <v>692</v>
      </c>
      <c r="G297" s="216" t="s">
        <v>144</v>
      </c>
      <c r="H297" s="217">
        <v>7.2000000000000002</v>
      </c>
      <c r="I297" s="218"/>
      <c r="J297" s="219">
        <f>ROUND(I297*H297,2)</f>
        <v>0</v>
      </c>
      <c r="K297" s="215" t="s">
        <v>145</v>
      </c>
      <c r="L297" s="45"/>
      <c r="M297" s="220" t="s">
        <v>19</v>
      </c>
      <c r="N297" s="221" t="s">
        <v>44</v>
      </c>
      <c r="O297" s="85"/>
      <c r="P297" s="222">
        <f>O297*H297</f>
        <v>0</v>
      </c>
      <c r="Q297" s="222">
        <v>0</v>
      </c>
      <c r="R297" s="222">
        <f>Q297*H297</f>
        <v>0</v>
      </c>
      <c r="S297" s="222">
        <v>0</v>
      </c>
      <c r="T297" s="223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4" t="s">
        <v>146</v>
      </c>
      <c r="AT297" s="224" t="s">
        <v>141</v>
      </c>
      <c r="AU297" s="224" t="s">
        <v>83</v>
      </c>
      <c r="AY297" s="18" t="s">
        <v>139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8" t="s">
        <v>80</v>
      </c>
      <c r="BK297" s="225">
        <f>ROUND(I297*H297,2)</f>
        <v>0</v>
      </c>
      <c r="BL297" s="18" t="s">
        <v>146</v>
      </c>
      <c r="BM297" s="224" t="s">
        <v>693</v>
      </c>
    </row>
    <row r="298" s="2" customFormat="1">
      <c r="A298" s="39"/>
      <c r="B298" s="40"/>
      <c r="C298" s="41"/>
      <c r="D298" s="226" t="s">
        <v>148</v>
      </c>
      <c r="E298" s="41"/>
      <c r="F298" s="227" t="s">
        <v>694</v>
      </c>
      <c r="G298" s="41"/>
      <c r="H298" s="41"/>
      <c r="I298" s="228"/>
      <c r="J298" s="41"/>
      <c r="K298" s="41"/>
      <c r="L298" s="45"/>
      <c r="M298" s="229"/>
      <c r="N298" s="230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148</v>
      </c>
      <c r="AU298" s="18" t="s">
        <v>83</v>
      </c>
    </row>
    <row r="299" s="2" customFormat="1">
      <c r="A299" s="39"/>
      <c r="B299" s="40"/>
      <c r="C299" s="41"/>
      <c r="D299" s="233" t="s">
        <v>304</v>
      </c>
      <c r="E299" s="41"/>
      <c r="F299" s="291" t="s">
        <v>695</v>
      </c>
      <c r="G299" s="41"/>
      <c r="H299" s="41"/>
      <c r="I299" s="228"/>
      <c r="J299" s="41"/>
      <c r="K299" s="41"/>
      <c r="L299" s="45"/>
      <c r="M299" s="229"/>
      <c r="N299" s="230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304</v>
      </c>
      <c r="AU299" s="18" t="s">
        <v>83</v>
      </c>
    </row>
    <row r="300" s="14" customFormat="1">
      <c r="A300" s="14"/>
      <c r="B300" s="242"/>
      <c r="C300" s="243"/>
      <c r="D300" s="233" t="s">
        <v>150</v>
      </c>
      <c r="E300" s="244" t="s">
        <v>19</v>
      </c>
      <c r="F300" s="245" t="s">
        <v>696</v>
      </c>
      <c r="G300" s="243"/>
      <c r="H300" s="246">
        <v>7.2000000000000002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150</v>
      </c>
      <c r="AU300" s="252" t="s">
        <v>83</v>
      </c>
      <c r="AV300" s="14" t="s">
        <v>83</v>
      </c>
      <c r="AW300" s="14" t="s">
        <v>35</v>
      </c>
      <c r="AX300" s="14" t="s">
        <v>73</v>
      </c>
      <c r="AY300" s="252" t="s">
        <v>139</v>
      </c>
    </row>
    <row r="301" s="15" customFormat="1">
      <c r="A301" s="15"/>
      <c r="B301" s="253"/>
      <c r="C301" s="254"/>
      <c r="D301" s="233" t="s">
        <v>150</v>
      </c>
      <c r="E301" s="255" t="s">
        <v>19</v>
      </c>
      <c r="F301" s="256" t="s">
        <v>183</v>
      </c>
      <c r="G301" s="254"/>
      <c r="H301" s="257">
        <v>7.2000000000000002</v>
      </c>
      <c r="I301" s="258"/>
      <c r="J301" s="254"/>
      <c r="K301" s="254"/>
      <c r="L301" s="259"/>
      <c r="M301" s="260"/>
      <c r="N301" s="261"/>
      <c r="O301" s="261"/>
      <c r="P301" s="261"/>
      <c r="Q301" s="261"/>
      <c r="R301" s="261"/>
      <c r="S301" s="261"/>
      <c r="T301" s="262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3" t="s">
        <v>150</v>
      </c>
      <c r="AU301" s="263" t="s">
        <v>83</v>
      </c>
      <c r="AV301" s="15" t="s">
        <v>146</v>
      </c>
      <c r="AW301" s="15" t="s">
        <v>35</v>
      </c>
      <c r="AX301" s="15" t="s">
        <v>80</v>
      </c>
      <c r="AY301" s="263" t="s">
        <v>139</v>
      </c>
    </row>
    <row r="302" s="2" customFormat="1" ht="21.75" customHeight="1">
      <c r="A302" s="39"/>
      <c r="B302" s="40"/>
      <c r="C302" s="213" t="s">
        <v>557</v>
      </c>
      <c r="D302" s="213" t="s">
        <v>141</v>
      </c>
      <c r="E302" s="214" t="s">
        <v>697</v>
      </c>
      <c r="F302" s="215" t="s">
        <v>698</v>
      </c>
      <c r="G302" s="216" t="s">
        <v>144</v>
      </c>
      <c r="H302" s="217">
        <v>6</v>
      </c>
      <c r="I302" s="218"/>
      <c r="J302" s="219">
        <f>ROUND(I302*H302,2)</f>
        <v>0</v>
      </c>
      <c r="K302" s="215" t="s">
        <v>19</v>
      </c>
      <c r="L302" s="45"/>
      <c r="M302" s="220" t="s">
        <v>19</v>
      </c>
      <c r="N302" s="221" t="s">
        <v>44</v>
      </c>
      <c r="O302" s="85"/>
      <c r="P302" s="222">
        <f>O302*H302</f>
        <v>0</v>
      </c>
      <c r="Q302" s="222">
        <v>0</v>
      </c>
      <c r="R302" s="222">
        <f>Q302*H302</f>
        <v>0</v>
      </c>
      <c r="S302" s="222">
        <v>0</v>
      </c>
      <c r="T302" s="223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4" t="s">
        <v>146</v>
      </c>
      <c r="AT302" s="224" t="s">
        <v>141</v>
      </c>
      <c r="AU302" s="224" t="s">
        <v>83</v>
      </c>
      <c r="AY302" s="18" t="s">
        <v>139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8" t="s">
        <v>80</v>
      </c>
      <c r="BK302" s="225">
        <f>ROUND(I302*H302,2)</f>
        <v>0</v>
      </c>
      <c r="BL302" s="18" t="s">
        <v>146</v>
      </c>
      <c r="BM302" s="224" t="s">
        <v>699</v>
      </c>
    </row>
    <row r="303" s="2" customFormat="1">
      <c r="A303" s="39"/>
      <c r="B303" s="40"/>
      <c r="C303" s="41"/>
      <c r="D303" s="233" t="s">
        <v>304</v>
      </c>
      <c r="E303" s="41"/>
      <c r="F303" s="291" t="s">
        <v>700</v>
      </c>
      <c r="G303" s="41"/>
      <c r="H303" s="41"/>
      <c r="I303" s="228"/>
      <c r="J303" s="41"/>
      <c r="K303" s="41"/>
      <c r="L303" s="45"/>
      <c r="M303" s="229"/>
      <c r="N303" s="230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304</v>
      </c>
      <c r="AU303" s="18" t="s">
        <v>83</v>
      </c>
    </row>
    <row r="304" s="14" customFormat="1">
      <c r="A304" s="14"/>
      <c r="B304" s="242"/>
      <c r="C304" s="243"/>
      <c r="D304" s="233" t="s">
        <v>150</v>
      </c>
      <c r="E304" s="244" t="s">
        <v>19</v>
      </c>
      <c r="F304" s="245" t="s">
        <v>184</v>
      </c>
      <c r="G304" s="243"/>
      <c r="H304" s="246">
        <v>6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150</v>
      </c>
      <c r="AU304" s="252" t="s">
        <v>83</v>
      </c>
      <c r="AV304" s="14" t="s">
        <v>83</v>
      </c>
      <c r="AW304" s="14" t="s">
        <v>35</v>
      </c>
      <c r="AX304" s="14" t="s">
        <v>73</v>
      </c>
      <c r="AY304" s="252" t="s">
        <v>139</v>
      </c>
    </row>
    <row r="305" s="15" customFormat="1">
      <c r="A305" s="15"/>
      <c r="B305" s="253"/>
      <c r="C305" s="254"/>
      <c r="D305" s="233" t="s">
        <v>150</v>
      </c>
      <c r="E305" s="255" t="s">
        <v>19</v>
      </c>
      <c r="F305" s="256" t="s">
        <v>183</v>
      </c>
      <c r="G305" s="254"/>
      <c r="H305" s="257">
        <v>6</v>
      </c>
      <c r="I305" s="258"/>
      <c r="J305" s="254"/>
      <c r="K305" s="254"/>
      <c r="L305" s="259"/>
      <c r="M305" s="260"/>
      <c r="N305" s="261"/>
      <c r="O305" s="261"/>
      <c r="P305" s="261"/>
      <c r="Q305" s="261"/>
      <c r="R305" s="261"/>
      <c r="S305" s="261"/>
      <c r="T305" s="262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3" t="s">
        <v>150</v>
      </c>
      <c r="AU305" s="263" t="s">
        <v>83</v>
      </c>
      <c r="AV305" s="15" t="s">
        <v>146</v>
      </c>
      <c r="AW305" s="15" t="s">
        <v>35</v>
      </c>
      <c r="AX305" s="15" t="s">
        <v>80</v>
      </c>
      <c r="AY305" s="263" t="s">
        <v>139</v>
      </c>
    </row>
    <row r="306" s="2" customFormat="1" ht="44.25" customHeight="1">
      <c r="A306" s="39"/>
      <c r="B306" s="40"/>
      <c r="C306" s="213" t="s">
        <v>701</v>
      </c>
      <c r="D306" s="213" t="s">
        <v>141</v>
      </c>
      <c r="E306" s="214" t="s">
        <v>702</v>
      </c>
      <c r="F306" s="215" t="s">
        <v>703</v>
      </c>
      <c r="G306" s="216" t="s">
        <v>175</v>
      </c>
      <c r="H306" s="217">
        <v>8.5999999999999996</v>
      </c>
      <c r="I306" s="218"/>
      <c r="J306" s="219">
        <f>ROUND(I306*H306,2)</f>
        <v>0</v>
      </c>
      <c r="K306" s="215" t="s">
        <v>145</v>
      </c>
      <c r="L306" s="45"/>
      <c r="M306" s="220" t="s">
        <v>19</v>
      </c>
      <c r="N306" s="221" t="s">
        <v>44</v>
      </c>
      <c r="O306" s="85"/>
      <c r="P306" s="222">
        <f>O306*H306</f>
        <v>0</v>
      </c>
      <c r="Q306" s="222">
        <v>0</v>
      </c>
      <c r="R306" s="222">
        <f>Q306*H306</f>
        <v>0</v>
      </c>
      <c r="S306" s="222">
        <v>0</v>
      </c>
      <c r="T306" s="223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4" t="s">
        <v>146</v>
      </c>
      <c r="AT306" s="224" t="s">
        <v>141</v>
      </c>
      <c r="AU306" s="224" t="s">
        <v>83</v>
      </c>
      <c r="AY306" s="18" t="s">
        <v>139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8" t="s">
        <v>80</v>
      </c>
      <c r="BK306" s="225">
        <f>ROUND(I306*H306,2)</f>
        <v>0</v>
      </c>
      <c r="BL306" s="18" t="s">
        <v>146</v>
      </c>
      <c r="BM306" s="224" t="s">
        <v>704</v>
      </c>
    </row>
    <row r="307" s="2" customFormat="1">
      <c r="A307" s="39"/>
      <c r="B307" s="40"/>
      <c r="C307" s="41"/>
      <c r="D307" s="226" t="s">
        <v>148</v>
      </c>
      <c r="E307" s="41"/>
      <c r="F307" s="227" t="s">
        <v>705</v>
      </c>
      <c r="G307" s="41"/>
      <c r="H307" s="41"/>
      <c r="I307" s="228"/>
      <c r="J307" s="41"/>
      <c r="K307" s="41"/>
      <c r="L307" s="45"/>
      <c r="M307" s="229"/>
      <c r="N307" s="230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148</v>
      </c>
      <c r="AU307" s="18" t="s">
        <v>83</v>
      </c>
    </row>
    <row r="308" s="2" customFormat="1">
      <c r="A308" s="39"/>
      <c r="B308" s="40"/>
      <c r="C308" s="41"/>
      <c r="D308" s="233" t="s">
        <v>304</v>
      </c>
      <c r="E308" s="41"/>
      <c r="F308" s="291" t="s">
        <v>706</v>
      </c>
      <c r="G308" s="41"/>
      <c r="H308" s="41"/>
      <c r="I308" s="228"/>
      <c r="J308" s="41"/>
      <c r="K308" s="41"/>
      <c r="L308" s="45"/>
      <c r="M308" s="229"/>
      <c r="N308" s="230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304</v>
      </c>
      <c r="AU308" s="18" t="s">
        <v>83</v>
      </c>
    </row>
    <row r="309" s="14" customFormat="1">
      <c r="A309" s="14"/>
      <c r="B309" s="242"/>
      <c r="C309" s="243"/>
      <c r="D309" s="233" t="s">
        <v>150</v>
      </c>
      <c r="E309" s="244" t="s">
        <v>19</v>
      </c>
      <c r="F309" s="245" t="s">
        <v>707</v>
      </c>
      <c r="G309" s="243"/>
      <c r="H309" s="246">
        <v>8.5999999999999996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2" t="s">
        <v>150</v>
      </c>
      <c r="AU309" s="252" t="s">
        <v>83</v>
      </c>
      <c r="AV309" s="14" t="s">
        <v>83</v>
      </c>
      <c r="AW309" s="14" t="s">
        <v>35</v>
      </c>
      <c r="AX309" s="14" t="s">
        <v>73</v>
      </c>
      <c r="AY309" s="252" t="s">
        <v>139</v>
      </c>
    </row>
    <row r="310" s="15" customFormat="1">
      <c r="A310" s="15"/>
      <c r="B310" s="253"/>
      <c r="C310" s="254"/>
      <c r="D310" s="233" t="s">
        <v>150</v>
      </c>
      <c r="E310" s="255" t="s">
        <v>19</v>
      </c>
      <c r="F310" s="256" t="s">
        <v>183</v>
      </c>
      <c r="G310" s="254"/>
      <c r="H310" s="257">
        <v>8.5999999999999996</v>
      </c>
      <c r="I310" s="258"/>
      <c r="J310" s="254"/>
      <c r="K310" s="254"/>
      <c r="L310" s="259"/>
      <c r="M310" s="260"/>
      <c r="N310" s="261"/>
      <c r="O310" s="261"/>
      <c r="P310" s="261"/>
      <c r="Q310" s="261"/>
      <c r="R310" s="261"/>
      <c r="S310" s="261"/>
      <c r="T310" s="262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3" t="s">
        <v>150</v>
      </c>
      <c r="AU310" s="263" t="s">
        <v>83</v>
      </c>
      <c r="AV310" s="15" t="s">
        <v>146</v>
      </c>
      <c r="AW310" s="15" t="s">
        <v>35</v>
      </c>
      <c r="AX310" s="15" t="s">
        <v>80</v>
      </c>
      <c r="AY310" s="263" t="s">
        <v>139</v>
      </c>
    </row>
    <row r="311" s="2" customFormat="1" ht="62.7" customHeight="1">
      <c r="A311" s="39"/>
      <c r="B311" s="40"/>
      <c r="C311" s="213" t="s">
        <v>563</v>
      </c>
      <c r="D311" s="213" t="s">
        <v>141</v>
      </c>
      <c r="E311" s="214" t="s">
        <v>708</v>
      </c>
      <c r="F311" s="215" t="s">
        <v>709</v>
      </c>
      <c r="G311" s="216" t="s">
        <v>175</v>
      </c>
      <c r="H311" s="217">
        <v>7.5</v>
      </c>
      <c r="I311" s="218"/>
      <c r="J311" s="219">
        <f>ROUND(I311*H311,2)</f>
        <v>0</v>
      </c>
      <c r="K311" s="215" t="s">
        <v>145</v>
      </c>
      <c r="L311" s="45"/>
      <c r="M311" s="220" t="s">
        <v>19</v>
      </c>
      <c r="N311" s="221" t="s">
        <v>44</v>
      </c>
      <c r="O311" s="85"/>
      <c r="P311" s="222">
        <f>O311*H311</f>
        <v>0</v>
      </c>
      <c r="Q311" s="222">
        <v>0</v>
      </c>
      <c r="R311" s="222">
        <f>Q311*H311</f>
        <v>0</v>
      </c>
      <c r="S311" s="222">
        <v>0</v>
      </c>
      <c r="T311" s="223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4" t="s">
        <v>146</v>
      </c>
      <c r="AT311" s="224" t="s">
        <v>141</v>
      </c>
      <c r="AU311" s="224" t="s">
        <v>83</v>
      </c>
      <c r="AY311" s="18" t="s">
        <v>139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8" t="s">
        <v>80</v>
      </c>
      <c r="BK311" s="225">
        <f>ROUND(I311*H311,2)</f>
        <v>0</v>
      </c>
      <c r="BL311" s="18" t="s">
        <v>146</v>
      </c>
      <c r="BM311" s="224" t="s">
        <v>710</v>
      </c>
    </row>
    <row r="312" s="2" customFormat="1">
      <c r="A312" s="39"/>
      <c r="B312" s="40"/>
      <c r="C312" s="41"/>
      <c r="D312" s="226" t="s">
        <v>148</v>
      </c>
      <c r="E312" s="41"/>
      <c r="F312" s="227" t="s">
        <v>711</v>
      </c>
      <c r="G312" s="41"/>
      <c r="H312" s="41"/>
      <c r="I312" s="228"/>
      <c r="J312" s="41"/>
      <c r="K312" s="41"/>
      <c r="L312" s="45"/>
      <c r="M312" s="229"/>
      <c r="N312" s="230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148</v>
      </c>
      <c r="AU312" s="18" t="s">
        <v>83</v>
      </c>
    </row>
    <row r="313" s="2" customFormat="1">
      <c r="A313" s="39"/>
      <c r="B313" s="40"/>
      <c r="C313" s="41"/>
      <c r="D313" s="233" t="s">
        <v>304</v>
      </c>
      <c r="E313" s="41"/>
      <c r="F313" s="291" t="s">
        <v>712</v>
      </c>
      <c r="G313" s="41"/>
      <c r="H313" s="41"/>
      <c r="I313" s="228"/>
      <c r="J313" s="41"/>
      <c r="K313" s="41"/>
      <c r="L313" s="45"/>
      <c r="M313" s="229"/>
      <c r="N313" s="230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304</v>
      </c>
      <c r="AU313" s="18" t="s">
        <v>83</v>
      </c>
    </row>
    <row r="314" s="14" customFormat="1">
      <c r="A314" s="14"/>
      <c r="B314" s="242"/>
      <c r="C314" s="243"/>
      <c r="D314" s="233" t="s">
        <v>150</v>
      </c>
      <c r="E314" s="244" t="s">
        <v>19</v>
      </c>
      <c r="F314" s="245" t="s">
        <v>650</v>
      </c>
      <c r="G314" s="243"/>
      <c r="H314" s="246">
        <v>7.5</v>
      </c>
      <c r="I314" s="247"/>
      <c r="J314" s="243"/>
      <c r="K314" s="243"/>
      <c r="L314" s="248"/>
      <c r="M314" s="249"/>
      <c r="N314" s="250"/>
      <c r="O314" s="250"/>
      <c r="P314" s="250"/>
      <c r="Q314" s="250"/>
      <c r="R314" s="250"/>
      <c r="S314" s="250"/>
      <c r="T314" s="25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2" t="s">
        <v>150</v>
      </c>
      <c r="AU314" s="252" t="s">
        <v>83</v>
      </c>
      <c r="AV314" s="14" t="s">
        <v>83</v>
      </c>
      <c r="AW314" s="14" t="s">
        <v>35</v>
      </c>
      <c r="AX314" s="14" t="s">
        <v>73</v>
      </c>
      <c r="AY314" s="252" t="s">
        <v>139</v>
      </c>
    </row>
    <row r="315" s="15" customFormat="1">
      <c r="A315" s="15"/>
      <c r="B315" s="253"/>
      <c r="C315" s="254"/>
      <c r="D315" s="233" t="s">
        <v>150</v>
      </c>
      <c r="E315" s="255" t="s">
        <v>19</v>
      </c>
      <c r="F315" s="256" t="s">
        <v>183</v>
      </c>
      <c r="G315" s="254"/>
      <c r="H315" s="257">
        <v>7.5</v>
      </c>
      <c r="I315" s="258"/>
      <c r="J315" s="254"/>
      <c r="K315" s="254"/>
      <c r="L315" s="259"/>
      <c r="M315" s="260"/>
      <c r="N315" s="261"/>
      <c r="O315" s="261"/>
      <c r="P315" s="261"/>
      <c r="Q315" s="261"/>
      <c r="R315" s="261"/>
      <c r="S315" s="261"/>
      <c r="T315" s="262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3" t="s">
        <v>150</v>
      </c>
      <c r="AU315" s="263" t="s">
        <v>83</v>
      </c>
      <c r="AV315" s="15" t="s">
        <v>146</v>
      </c>
      <c r="AW315" s="15" t="s">
        <v>35</v>
      </c>
      <c r="AX315" s="15" t="s">
        <v>80</v>
      </c>
      <c r="AY315" s="263" t="s">
        <v>139</v>
      </c>
    </row>
    <row r="316" s="12" customFormat="1" ht="22.8" customHeight="1">
      <c r="A316" s="12"/>
      <c r="B316" s="197"/>
      <c r="C316" s="198"/>
      <c r="D316" s="199" t="s">
        <v>72</v>
      </c>
      <c r="E316" s="211" t="s">
        <v>184</v>
      </c>
      <c r="F316" s="211" t="s">
        <v>264</v>
      </c>
      <c r="G316" s="198"/>
      <c r="H316" s="198"/>
      <c r="I316" s="201"/>
      <c r="J316" s="212">
        <f>BK316</f>
        <v>0</v>
      </c>
      <c r="K316" s="198"/>
      <c r="L316" s="203"/>
      <c r="M316" s="204"/>
      <c r="N316" s="205"/>
      <c r="O316" s="205"/>
      <c r="P316" s="206">
        <f>SUM(P317:P320)</f>
        <v>0</v>
      </c>
      <c r="Q316" s="205"/>
      <c r="R316" s="206">
        <f>SUM(R317:R320)</f>
        <v>0</v>
      </c>
      <c r="S316" s="205"/>
      <c r="T316" s="207">
        <f>SUM(T317:T320)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8" t="s">
        <v>80</v>
      </c>
      <c r="AT316" s="209" t="s">
        <v>72</v>
      </c>
      <c r="AU316" s="209" t="s">
        <v>80</v>
      </c>
      <c r="AY316" s="208" t="s">
        <v>139</v>
      </c>
      <c r="BK316" s="210">
        <f>SUM(BK317:BK320)</f>
        <v>0</v>
      </c>
    </row>
    <row r="317" s="2" customFormat="1" ht="49.05" customHeight="1">
      <c r="A317" s="39"/>
      <c r="B317" s="40"/>
      <c r="C317" s="213" t="s">
        <v>713</v>
      </c>
      <c r="D317" s="213" t="s">
        <v>141</v>
      </c>
      <c r="E317" s="214" t="s">
        <v>714</v>
      </c>
      <c r="F317" s="215" t="s">
        <v>715</v>
      </c>
      <c r="G317" s="216" t="s">
        <v>562</v>
      </c>
      <c r="H317" s="217">
        <v>19.059999999999999</v>
      </c>
      <c r="I317" s="218"/>
      <c r="J317" s="219">
        <f>ROUND(I317*H317,2)</f>
        <v>0</v>
      </c>
      <c r="K317" s="215" t="s">
        <v>145</v>
      </c>
      <c r="L317" s="45"/>
      <c r="M317" s="220" t="s">
        <v>19</v>
      </c>
      <c r="N317" s="221" t="s">
        <v>44</v>
      </c>
      <c r="O317" s="85"/>
      <c r="P317" s="222">
        <f>O317*H317</f>
        <v>0</v>
      </c>
      <c r="Q317" s="222">
        <v>0</v>
      </c>
      <c r="R317" s="222">
        <f>Q317*H317</f>
        <v>0</v>
      </c>
      <c r="S317" s="222">
        <v>0</v>
      </c>
      <c r="T317" s="223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4" t="s">
        <v>146</v>
      </c>
      <c r="AT317" s="224" t="s">
        <v>141</v>
      </c>
      <c r="AU317" s="224" t="s">
        <v>83</v>
      </c>
      <c r="AY317" s="18" t="s">
        <v>139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8" t="s">
        <v>80</v>
      </c>
      <c r="BK317" s="225">
        <f>ROUND(I317*H317,2)</f>
        <v>0</v>
      </c>
      <c r="BL317" s="18" t="s">
        <v>146</v>
      </c>
      <c r="BM317" s="224" t="s">
        <v>716</v>
      </c>
    </row>
    <row r="318" s="2" customFormat="1">
      <c r="A318" s="39"/>
      <c r="B318" s="40"/>
      <c r="C318" s="41"/>
      <c r="D318" s="226" t="s">
        <v>148</v>
      </c>
      <c r="E318" s="41"/>
      <c r="F318" s="227" t="s">
        <v>717</v>
      </c>
      <c r="G318" s="41"/>
      <c r="H318" s="41"/>
      <c r="I318" s="228"/>
      <c r="J318" s="41"/>
      <c r="K318" s="41"/>
      <c r="L318" s="45"/>
      <c r="M318" s="229"/>
      <c r="N318" s="230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148</v>
      </c>
      <c r="AU318" s="18" t="s">
        <v>83</v>
      </c>
    </row>
    <row r="319" s="14" customFormat="1">
      <c r="A319" s="14"/>
      <c r="B319" s="242"/>
      <c r="C319" s="243"/>
      <c r="D319" s="233" t="s">
        <v>150</v>
      </c>
      <c r="E319" s="244" t="s">
        <v>19</v>
      </c>
      <c r="F319" s="245" t="s">
        <v>718</v>
      </c>
      <c r="G319" s="243"/>
      <c r="H319" s="246">
        <v>19.059999999999999</v>
      </c>
      <c r="I319" s="247"/>
      <c r="J319" s="243"/>
      <c r="K319" s="243"/>
      <c r="L319" s="248"/>
      <c r="M319" s="249"/>
      <c r="N319" s="250"/>
      <c r="O319" s="250"/>
      <c r="P319" s="250"/>
      <c r="Q319" s="250"/>
      <c r="R319" s="250"/>
      <c r="S319" s="250"/>
      <c r="T319" s="25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2" t="s">
        <v>150</v>
      </c>
      <c r="AU319" s="252" t="s">
        <v>83</v>
      </c>
      <c r="AV319" s="14" t="s">
        <v>83</v>
      </c>
      <c r="AW319" s="14" t="s">
        <v>35</v>
      </c>
      <c r="AX319" s="14" t="s">
        <v>73</v>
      </c>
      <c r="AY319" s="252" t="s">
        <v>139</v>
      </c>
    </row>
    <row r="320" s="15" customFormat="1">
      <c r="A320" s="15"/>
      <c r="B320" s="253"/>
      <c r="C320" s="254"/>
      <c r="D320" s="233" t="s">
        <v>150</v>
      </c>
      <c r="E320" s="255" t="s">
        <v>19</v>
      </c>
      <c r="F320" s="256" t="s">
        <v>183</v>
      </c>
      <c r="G320" s="254"/>
      <c r="H320" s="257">
        <v>19.059999999999999</v>
      </c>
      <c r="I320" s="258"/>
      <c r="J320" s="254"/>
      <c r="K320" s="254"/>
      <c r="L320" s="259"/>
      <c r="M320" s="260"/>
      <c r="N320" s="261"/>
      <c r="O320" s="261"/>
      <c r="P320" s="261"/>
      <c r="Q320" s="261"/>
      <c r="R320" s="261"/>
      <c r="S320" s="261"/>
      <c r="T320" s="262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3" t="s">
        <v>150</v>
      </c>
      <c r="AU320" s="263" t="s">
        <v>83</v>
      </c>
      <c r="AV320" s="15" t="s">
        <v>146</v>
      </c>
      <c r="AW320" s="15" t="s">
        <v>35</v>
      </c>
      <c r="AX320" s="15" t="s">
        <v>80</v>
      </c>
      <c r="AY320" s="263" t="s">
        <v>139</v>
      </c>
    </row>
    <row r="321" s="12" customFormat="1" ht="22.8" customHeight="1">
      <c r="A321" s="12"/>
      <c r="B321" s="197"/>
      <c r="C321" s="198"/>
      <c r="D321" s="199" t="s">
        <v>72</v>
      </c>
      <c r="E321" s="211" t="s">
        <v>206</v>
      </c>
      <c r="F321" s="211" t="s">
        <v>273</v>
      </c>
      <c r="G321" s="198"/>
      <c r="H321" s="198"/>
      <c r="I321" s="201"/>
      <c r="J321" s="212">
        <f>BK321</f>
        <v>0</v>
      </c>
      <c r="K321" s="198"/>
      <c r="L321" s="203"/>
      <c r="M321" s="204"/>
      <c r="N321" s="205"/>
      <c r="O321" s="205"/>
      <c r="P321" s="206">
        <f>SUM(P322:P382)</f>
        <v>0</v>
      </c>
      <c r="Q321" s="205"/>
      <c r="R321" s="206">
        <f>SUM(R322:R382)</f>
        <v>0</v>
      </c>
      <c r="S321" s="205"/>
      <c r="T321" s="207">
        <f>SUM(T322:T382)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8" t="s">
        <v>80</v>
      </c>
      <c r="AT321" s="209" t="s">
        <v>72</v>
      </c>
      <c r="AU321" s="209" t="s">
        <v>80</v>
      </c>
      <c r="AY321" s="208" t="s">
        <v>139</v>
      </c>
      <c r="BK321" s="210">
        <f>SUM(BK322:BK382)</f>
        <v>0</v>
      </c>
    </row>
    <row r="322" s="2" customFormat="1" ht="24.15" customHeight="1">
      <c r="A322" s="39"/>
      <c r="B322" s="40"/>
      <c r="C322" s="213" t="s">
        <v>568</v>
      </c>
      <c r="D322" s="213" t="s">
        <v>141</v>
      </c>
      <c r="E322" s="214" t="s">
        <v>719</v>
      </c>
      <c r="F322" s="215" t="s">
        <v>720</v>
      </c>
      <c r="G322" s="216" t="s">
        <v>175</v>
      </c>
      <c r="H322" s="217">
        <v>5.9100000000000001</v>
      </c>
      <c r="I322" s="218"/>
      <c r="J322" s="219">
        <f>ROUND(I322*H322,2)</f>
        <v>0</v>
      </c>
      <c r="K322" s="215" t="s">
        <v>145</v>
      </c>
      <c r="L322" s="45"/>
      <c r="M322" s="220" t="s">
        <v>19</v>
      </c>
      <c r="N322" s="221" t="s">
        <v>44</v>
      </c>
      <c r="O322" s="85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3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4" t="s">
        <v>146</v>
      </c>
      <c r="AT322" s="224" t="s">
        <v>141</v>
      </c>
      <c r="AU322" s="224" t="s">
        <v>83</v>
      </c>
      <c r="AY322" s="18" t="s">
        <v>139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8" t="s">
        <v>80</v>
      </c>
      <c r="BK322" s="225">
        <f>ROUND(I322*H322,2)</f>
        <v>0</v>
      </c>
      <c r="BL322" s="18" t="s">
        <v>146</v>
      </c>
      <c r="BM322" s="224" t="s">
        <v>721</v>
      </c>
    </row>
    <row r="323" s="2" customFormat="1">
      <c r="A323" s="39"/>
      <c r="B323" s="40"/>
      <c r="C323" s="41"/>
      <c r="D323" s="226" t="s">
        <v>148</v>
      </c>
      <c r="E323" s="41"/>
      <c r="F323" s="227" t="s">
        <v>722</v>
      </c>
      <c r="G323" s="41"/>
      <c r="H323" s="41"/>
      <c r="I323" s="228"/>
      <c r="J323" s="41"/>
      <c r="K323" s="41"/>
      <c r="L323" s="45"/>
      <c r="M323" s="229"/>
      <c r="N323" s="230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148</v>
      </c>
      <c r="AU323" s="18" t="s">
        <v>83</v>
      </c>
    </row>
    <row r="324" s="14" customFormat="1">
      <c r="A324" s="14"/>
      <c r="B324" s="242"/>
      <c r="C324" s="243"/>
      <c r="D324" s="233" t="s">
        <v>150</v>
      </c>
      <c r="E324" s="244" t="s">
        <v>19</v>
      </c>
      <c r="F324" s="245" t="s">
        <v>723</v>
      </c>
      <c r="G324" s="243"/>
      <c r="H324" s="246">
        <v>5.9100000000000001</v>
      </c>
      <c r="I324" s="247"/>
      <c r="J324" s="243"/>
      <c r="K324" s="243"/>
      <c r="L324" s="248"/>
      <c r="M324" s="249"/>
      <c r="N324" s="250"/>
      <c r="O324" s="250"/>
      <c r="P324" s="250"/>
      <c r="Q324" s="250"/>
      <c r="R324" s="250"/>
      <c r="S324" s="250"/>
      <c r="T324" s="25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2" t="s">
        <v>150</v>
      </c>
      <c r="AU324" s="252" t="s">
        <v>83</v>
      </c>
      <c r="AV324" s="14" t="s">
        <v>83</v>
      </c>
      <c r="AW324" s="14" t="s">
        <v>35</v>
      </c>
      <c r="AX324" s="14" t="s">
        <v>73</v>
      </c>
      <c r="AY324" s="252" t="s">
        <v>139</v>
      </c>
    </row>
    <row r="325" s="15" customFormat="1">
      <c r="A325" s="15"/>
      <c r="B325" s="253"/>
      <c r="C325" s="254"/>
      <c r="D325" s="233" t="s">
        <v>150</v>
      </c>
      <c r="E325" s="255" t="s">
        <v>19</v>
      </c>
      <c r="F325" s="256" t="s">
        <v>183</v>
      </c>
      <c r="G325" s="254"/>
      <c r="H325" s="257">
        <v>5.9100000000000001</v>
      </c>
      <c r="I325" s="258"/>
      <c r="J325" s="254"/>
      <c r="K325" s="254"/>
      <c r="L325" s="259"/>
      <c r="M325" s="260"/>
      <c r="N325" s="261"/>
      <c r="O325" s="261"/>
      <c r="P325" s="261"/>
      <c r="Q325" s="261"/>
      <c r="R325" s="261"/>
      <c r="S325" s="261"/>
      <c r="T325" s="262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3" t="s">
        <v>150</v>
      </c>
      <c r="AU325" s="263" t="s">
        <v>83</v>
      </c>
      <c r="AV325" s="15" t="s">
        <v>146</v>
      </c>
      <c r="AW325" s="15" t="s">
        <v>35</v>
      </c>
      <c r="AX325" s="15" t="s">
        <v>80</v>
      </c>
      <c r="AY325" s="263" t="s">
        <v>139</v>
      </c>
    </row>
    <row r="326" s="2" customFormat="1" ht="33" customHeight="1">
      <c r="A326" s="39"/>
      <c r="B326" s="40"/>
      <c r="C326" s="213" t="s">
        <v>724</v>
      </c>
      <c r="D326" s="213" t="s">
        <v>141</v>
      </c>
      <c r="E326" s="214" t="s">
        <v>725</v>
      </c>
      <c r="F326" s="215" t="s">
        <v>726</v>
      </c>
      <c r="G326" s="216" t="s">
        <v>562</v>
      </c>
      <c r="H326" s="217">
        <v>7.2199999999999998</v>
      </c>
      <c r="I326" s="218"/>
      <c r="J326" s="219">
        <f>ROUND(I326*H326,2)</f>
        <v>0</v>
      </c>
      <c r="K326" s="215" t="s">
        <v>145</v>
      </c>
      <c r="L326" s="45"/>
      <c r="M326" s="220" t="s">
        <v>19</v>
      </c>
      <c r="N326" s="221" t="s">
        <v>44</v>
      </c>
      <c r="O326" s="85"/>
      <c r="P326" s="222">
        <f>O326*H326</f>
        <v>0</v>
      </c>
      <c r="Q326" s="222">
        <v>0</v>
      </c>
      <c r="R326" s="222">
        <f>Q326*H326</f>
        <v>0</v>
      </c>
      <c r="S326" s="222">
        <v>0</v>
      </c>
      <c r="T326" s="223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4" t="s">
        <v>146</v>
      </c>
      <c r="AT326" s="224" t="s">
        <v>141</v>
      </c>
      <c r="AU326" s="224" t="s">
        <v>83</v>
      </c>
      <c r="AY326" s="18" t="s">
        <v>139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8" t="s">
        <v>80</v>
      </c>
      <c r="BK326" s="225">
        <f>ROUND(I326*H326,2)</f>
        <v>0</v>
      </c>
      <c r="BL326" s="18" t="s">
        <v>146</v>
      </c>
      <c r="BM326" s="224" t="s">
        <v>727</v>
      </c>
    </row>
    <row r="327" s="2" customFormat="1">
      <c r="A327" s="39"/>
      <c r="B327" s="40"/>
      <c r="C327" s="41"/>
      <c r="D327" s="226" t="s">
        <v>148</v>
      </c>
      <c r="E327" s="41"/>
      <c r="F327" s="227" t="s">
        <v>728</v>
      </c>
      <c r="G327" s="41"/>
      <c r="H327" s="41"/>
      <c r="I327" s="228"/>
      <c r="J327" s="41"/>
      <c r="K327" s="41"/>
      <c r="L327" s="45"/>
      <c r="M327" s="229"/>
      <c r="N327" s="230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148</v>
      </c>
      <c r="AU327" s="18" t="s">
        <v>83</v>
      </c>
    </row>
    <row r="328" s="14" customFormat="1">
      <c r="A328" s="14"/>
      <c r="B328" s="242"/>
      <c r="C328" s="243"/>
      <c r="D328" s="233" t="s">
        <v>150</v>
      </c>
      <c r="E328" s="244" t="s">
        <v>19</v>
      </c>
      <c r="F328" s="245" t="s">
        <v>729</v>
      </c>
      <c r="G328" s="243"/>
      <c r="H328" s="246">
        <v>7.2199999999999998</v>
      </c>
      <c r="I328" s="247"/>
      <c r="J328" s="243"/>
      <c r="K328" s="243"/>
      <c r="L328" s="248"/>
      <c r="M328" s="249"/>
      <c r="N328" s="250"/>
      <c r="O328" s="250"/>
      <c r="P328" s="250"/>
      <c r="Q328" s="250"/>
      <c r="R328" s="250"/>
      <c r="S328" s="250"/>
      <c r="T328" s="25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2" t="s">
        <v>150</v>
      </c>
      <c r="AU328" s="252" t="s">
        <v>83</v>
      </c>
      <c r="AV328" s="14" t="s">
        <v>83</v>
      </c>
      <c r="AW328" s="14" t="s">
        <v>35</v>
      </c>
      <c r="AX328" s="14" t="s">
        <v>73</v>
      </c>
      <c r="AY328" s="252" t="s">
        <v>139</v>
      </c>
    </row>
    <row r="329" s="15" customFormat="1">
      <c r="A329" s="15"/>
      <c r="B329" s="253"/>
      <c r="C329" s="254"/>
      <c r="D329" s="233" t="s">
        <v>150</v>
      </c>
      <c r="E329" s="255" t="s">
        <v>19</v>
      </c>
      <c r="F329" s="256" t="s">
        <v>183</v>
      </c>
      <c r="G329" s="254"/>
      <c r="H329" s="257">
        <v>7.2199999999999998</v>
      </c>
      <c r="I329" s="258"/>
      <c r="J329" s="254"/>
      <c r="K329" s="254"/>
      <c r="L329" s="259"/>
      <c r="M329" s="260"/>
      <c r="N329" s="261"/>
      <c r="O329" s="261"/>
      <c r="P329" s="261"/>
      <c r="Q329" s="261"/>
      <c r="R329" s="261"/>
      <c r="S329" s="261"/>
      <c r="T329" s="262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3" t="s">
        <v>150</v>
      </c>
      <c r="AU329" s="263" t="s">
        <v>83</v>
      </c>
      <c r="AV329" s="15" t="s">
        <v>146</v>
      </c>
      <c r="AW329" s="15" t="s">
        <v>35</v>
      </c>
      <c r="AX329" s="15" t="s">
        <v>80</v>
      </c>
      <c r="AY329" s="263" t="s">
        <v>139</v>
      </c>
    </row>
    <row r="330" s="2" customFormat="1" ht="24.15" customHeight="1">
      <c r="A330" s="39"/>
      <c r="B330" s="40"/>
      <c r="C330" s="213" t="s">
        <v>574</v>
      </c>
      <c r="D330" s="213" t="s">
        <v>141</v>
      </c>
      <c r="E330" s="214" t="s">
        <v>730</v>
      </c>
      <c r="F330" s="215" t="s">
        <v>731</v>
      </c>
      <c r="G330" s="216" t="s">
        <v>562</v>
      </c>
      <c r="H330" s="217">
        <v>6.2300000000000004</v>
      </c>
      <c r="I330" s="218"/>
      <c r="J330" s="219">
        <f>ROUND(I330*H330,2)</f>
        <v>0</v>
      </c>
      <c r="K330" s="215" t="s">
        <v>145</v>
      </c>
      <c r="L330" s="45"/>
      <c r="M330" s="220" t="s">
        <v>19</v>
      </c>
      <c r="N330" s="221" t="s">
        <v>44</v>
      </c>
      <c r="O330" s="85"/>
      <c r="P330" s="222">
        <f>O330*H330</f>
        <v>0</v>
      </c>
      <c r="Q330" s="222">
        <v>0</v>
      </c>
      <c r="R330" s="222">
        <f>Q330*H330</f>
        <v>0</v>
      </c>
      <c r="S330" s="222">
        <v>0</v>
      </c>
      <c r="T330" s="223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4" t="s">
        <v>146</v>
      </c>
      <c r="AT330" s="224" t="s">
        <v>141</v>
      </c>
      <c r="AU330" s="224" t="s">
        <v>83</v>
      </c>
      <c r="AY330" s="18" t="s">
        <v>139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8" t="s">
        <v>80</v>
      </c>
      <c r="BK330" s="225">
        <f>ROUND(I330*H330,2)</f>
        <v>0</v>
      </c>
      <c r="BL330" s="18" t="s">
        <v>146</v>
      </c>
      <c r="BM330" s="224" t="s">
        <v>732</v>
      </c>
    </row>
    <row r="331" s="2" customFormat="1">
      <c r="A331" s="39"/>
      <c r="B331" s="40"/>
      <c r="C331" s="41"/>
      <c r="D331" s="226" t="s">
        <v>148</v>
      </c>
      <c r="E331" s="41"/>
      <c r="F331" s="227" t="s">
        <v>733</v>
      </c>
      <c r="G331" s="41"/>
      <c r="H331" s="41"/>
      <c r="I331" s="228"/>
      <c r="J331" s="41"/>
      <c r="K331" s="41"/>
      <c r="L331" s="45"/>
      <c r="M331" s="229"/>
      <c r="N331" s="230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148</v>
      </c>
      <c r="AU331" s="18" t="s">
        <v>83</v>
      </c>
    </row>
    <row r="332" s="14" customFormat="1">
      <c r="A332" s="14"/>
      <c r="B332" s="242"/>
      <c r="C332" s="243"/>
      <c r="D332" s="233" t="s">
        <v>150</v>
      </c>
      <c r="E332" s="244" t="s">
        <v>19</v>
      </c>
      <c r="F332" s="245" t="s">
        <v>734</v>
      </c>
      <c r="G332" s="243"/>
      <c r="H332" s="246">
        <v>6.2300000000000004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2" t="s">
        <v>150</v>
      </c>
      <c r="AU332" s="252" t="s">
        <v>83</v>
      </c>
      <c r="AV332" s="14" t="s">
        <v>83</v>
      </c>
      <c r="AW332" s="14" t="s">
        <v>35</v>
      </c>
      <c r="AX332" s="14" t="s">
        <v>73</v>
      </c>
      <c r="AY332" s="252" t="s">
        <v>139</v>
      </c>
    </row>
    <row r="333" s="15" customFormat="1">
      <c r="A333" s="15"/>
      <c r="B333" s="253"/>
      <c r="C333" s="254"/>
      <c r="D333" s="233" t="s">
        <v>150</v>
      </c>
      <c r="E333" s="255" t="s">
        <v>19</v>
      </c>
      <c r="F333" s="256" t="s">
        <v>183</v>
      </c>
      <c r="G333" s="254"/>
      <c r="H333" s="257">
        <v>6.2300000000000004</v>
      </c>
      <c r="I333" s="258"/>
      <c r="J333" s="254"/>
      <c r="K333" s="254"/>
      <c r="L333" s="259"/>
      <c r="M333" s="260"/>
      <c r="N333" s="261"/>
      <c r="O333" s="261"/>
      <c r="P333" s="261"/>
      <c r="Q333" s="261"/>
      <c r="R333" s="261"/>
      <c r="S333" s="261"/>
      <c r="T333" s="262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3" t="s">
        <v>150</v>
      </c>
      <c r="AU333" s="263" t="s">
        <v>83</v>
      </c>
      <c r="AV333" s="15" t="s">
        <v>146</v>
      </c>
      <c r="AW333" s="15" t="s">
        <v>35</v>
      </c>
      <c r="AX333" s="15" t="s">
        <v>80</v>
      </c>
      <c r="AY333" s="263" t="s">
        <v>139</v>
      </c>
    </row>
    <row r="334" s="2" customFormat="1" ht="24.15" customHeight="1">
      <c r="A334" s="39"/>
      <c r="B334" s="40"/>
      <c r="C334" s="213" t="s">
        <v>735</v>
      </c>
      <c r="D334" s="213" t="s">
        <v>141</v>
      </c>
      <c r="E334" s="214" t="s">
        <v>736</v>
      </c>
      <c r="F334" s="215" t="s">
        <v>737</v>
      </c>
      <c r="G334" s="216" t="s">
        <v>562</v>
      </c>
      <c r="H334" s="217">
        <v>21.239999999999998</v>
      </c>
      <c r="I334" s="218"/>
      <c r="J334" s="219">
        <f>ROUND(I334*H334,2)</f>
        <v>0</v>
      </c>
      <c r="K334" s="215" t="s">
        <v>19</v>
      </c>
      <c r="L334" s="45"/>
      <c r="M334" s="220" t="s">
        <v>19</v>
      </c>
      <c r="N334" s="221" t="s">
        <v>44</v>
      </c>
      <c r="O334" s="85"/>
      <c r="P334" s="222">
        <f>O334*H334</f>
        <v>0</v>
      </c>
      <c r="Q334" s="222">
        <v>0</v>
      </c>
      <c r="R334" s="222">
        <f>Q334*H334</f>
        <v>0</v>
      </c>
      <c r="S334" s="222">
        <v>0</v>
      </c>
      <c r="T334" s="223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4" t="s">
        <v>146</v>
      </c>
      <c r="AT334" s="224" t="s">
        <v>141</v>
      </c>
      <c r="AU334" s="224" t="s">
        <v>83</v>
      </c>
      <c r="AY334" s="18" t="s">
        <v>139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8" t="s">
        <v>80</v>
      </c>
      <c r="BK334" s="225">
        <f>ROUND(I334*H334,2)</f>
        <v>0</v>
      </c>
      <c r="BL334" s="18" t="s">
        <v>146</v>
      </c>
      <c r="BM334" s="224" t="s">
        <v>738</v>
      </c>
    </row>
    <row r="335" s="14" customFormat="1">
      <c r="A335" s="14"/>
      <c r="B335" s="242"/>
      <c r="C335" s="243"/>
      <c r="D335" s="233" t="s">
        <v>150</v>
      </c>
      <c r="E335" s="244" t="s">
        <v>19</v>
      </c>
      <c r="F335" s="245" t="s">
        <v>739</v>
      </c>
      <c r="G335" s="243"/>
      <c r="H335" s="246">
        <v>19.059999999999999</v>
      </c>
      <c r="I335" s="247"/>
      <c r="J335" s="243"/>
      <c r="K335" s="243"/>
      <c r="L335" s="248"/>
      <c r="M335" s="249"/>
      <c r="N335" s="250"/>
      <c r="O335" s="250"/>
      <c r="P335" s="250"/>
      <c r="Q335" s="250"/>
      <c r="R335" s="250"/>
      <c r="S335" s="250"/>
      <c r="T335" s="25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2" t="s">
        <v>150</v>
      </c>
      <c r="AU335" s="252" t="s">
        <v>83</v>
      </c>
      <c r="AV335" s="14" t="s">
        <v>83</v>
      </c>
      <c r="AW335" s="14" t="s">
        <v>35</v>
      </c>
      <c r="AX335" s="14" t="s">
        <v>73</v>
      </c>
      <c r="AY335" s="252" t="s">
        <v>139</v>
      </c>
    </row>
    <row r="336" s="14" customFormat="1">
      <c r="A336" s="14"/>
      <c r="B336" s="242"/>
      <c r="C336" s="243"/>
      <c r="D336" s="233" t="s">
        <v>150</v>
      </c>
      <c r="E336" s="244" t="s">
        <v>19</v>
      </c>
      <c r="F336" s="245" t="s">
        <v>740</v>
      </c>
      <c r="G336" s="243"/>
      <c r="H336" s="246">
        <v>2.1800000000000002</v>
      </c>
      <c r="I336" s="247"/>
      <c r="J336" s="243"/>
      <c r="K336" s="243"/>
      <c r="L336" s="248"/>
      <c r="M336" s="249"/>
      <c r="N336" s="250"/>
      <c r="O336" s="250"/>
      <c r="P336" s="250"/>
      <c r="Q336" s="250"/>
      <c r="R336" s="250"/>
      <c r="S336" s="250"/>
      <c r="T336" s="25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2" t="s">
        <v>150</v>
      </c>
      <c r="AU336" s="252" t="s">
        <v>83</v>
      </c>
      <c r="AV336" s="14" t="s">
        <v>83</v>
      </c>
      <c r="AW336" s="14" t="s">
        <v>35</v>
      </c>
      <c r="AX336" s="14" t="s">
        <v>73</v>
      </c>
      <c r="AY336" s="252" t="s">
        <v>139</v>
      </c>
    </row>
    <row r="337" s="15" customFormat="1">
      <c r="A337" s="15"/>
      <c r="B337" s="253"/>
      <c r="C337" s="254"/>
      <c r="D337" s="233" t="s">
        <v>150</v>
      </c>
      <c r="E337" s="255" t="s">
        <v>19</v>
      </c>
      <c r="F337" s="256" t="s">
        <v>183</v>
      </c>
      <c r="G337" s="254"/>
      <c r="H337" s="257">
        <v>21.239999999999998</v>
      </c>
      <c r="I337" s="258"/>
      <c r="J337" s="254"/>
      <c r="K337" s="254"/>
      <c r="L337" s="259"/>
      <c r="M337" s="260"/>
      <c r="N337" s="261"/>
      <c r="O337" s="261"/>
      <c r="P337" s="261"/>
      <c r="Q337" s="261"/>
      <c r="R337" s="261"/>
      <c r="S337" s="261"/>
      <c r="T337" s="262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3" t="s">
        <v>150</v>
      </c>
      <c r="AU337" s="263" t="s">
        <v>83</v>
      </c>
      <c r="AV337" s="15" t="s">
        <v>146</v>
      </c>
      <c r="AW337" s="15" t="s">
        <v>35</v>
      </c>
      <c r="AX337" s="15" t="s">
        <v>80</v>
      </c>
      <c r="AY337" s="263" t="s">
        <v>139</v>
      </c>
    </row>
    <row r="338" s="2" customFormat="1" ht="49.05" customHeight="1">
      <c r="A338" s="39"/>
      <c r="B338" s="40"/>
      <c r="C338" s="213" t="s">
        <v>580</v>
      </c>
      <c r="D338" s="213" t="s">
        <v>141</v>
      </c>
      <c r="E338" s="214" t="s">
        <v>741</v>
      </c>
      <c r="F338" s="215" t="s">
        <v>742</v>
      </c>
      <c r="G338" s="216" t="s">
        <v>221</v>
      </c>
      <c r="H338" s="217">
        <v>5</v>
      </c>
      <c r="I338" s="218"/>
      <c r="J338" s="219">
        <f>ROUND(I338*H338,2)</f>
        <v>0</v>
      </c>
      <c r="K338" s="215" t="s">
        <v>145</v>
      </c>
      <c r="L338" s="45"/>
      <c r="M338" s="220" t="s">
        <v>19</v>
      </c>
      <c r="N338" s="221" t="s">
        <v>44</v>
      </c>
      <c r="O338" s="85"/>
      <c r="P338" s="222">
        <f>O338*H338</f>
        <v>0</v>
      </c>
      <c r="Q338" s="222">
        <v>0</v>
      </c>
      <c r="R338" s="222">
        <f>Q338*H338</f>
        <v>0</v>
      </c>
      <c r="S338" s="222">
        <v>0</v>
      </c>
      <c r="T338" s="223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4" t="s">
        <v>146</v>
      </c>
      <c r="AT338" s="224" t="s">
        <v>141</v>
      </c>
      <c r="AU338" s="224" t="s">
        <v>83</v>
      </c>
      <c r="AY338" s="18" t="s">
        <v>139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8" t="s">
        <v>80</v>
      </c>
      <c r="BK338" s="225">
        <f>ROUND(I338*H338,2)</f>
        <v>0</v>
      </c>
      <c r="BL338" s="18" t="s">
        <v>146</v>
      </c>
      <c r="BM338" s="224" t="s">
        <v>743</v>
      </c>
    </row>
    <row r="339" s="2" customFormat="1">
      <c r="A339" s="39"/>
      <c r="B339" s="40"/>
      <c r="C339" s="41"/>
      <c r="D339" s="226" t="s">
        <v>148</v>
      </c>
      <c r="E339" s="41"/>
      <c r="F339" s="227" t="s">
        <v>744</v>
      </c>
      <c r="G339" s="41"/>
      <c r="H339" s="41"/>
      <c r="I339" s="228"/>
      <c r="J339" s="41"/>
      <c r="K339" s="41"/>
      <c r="L339" s="45"/>
      <c r="M339" s="229"/>
      <c r="N339" s="230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148</v>
      </c>
      <c r="AU339" s="18" t="s">
        <v>83</v>
      </c>
    </row>
    <row r="340" s="14" customFormat="1">
      <c r="A340" s="14"/>
      <c r="B340" s="242"/>
      <c r="C340" s="243"/>
      <c r="D340" s="233" t="s">
        <v>150</v>
      </c>
      <c r="E340" s="244" t="s">
        <v>19</v>
      </c>
      <c r="F340" s="245" t="s">
        <v>172</v>
      </c>
      <c r="G340" s="243"/>
      <c r="H340" s="246">
        <v>5</v>
      </c>
      <c r="I340" s="247"/>
      <c r="J340" s="243"/>
      <c r="K340" s="243"/>
      <c r="L340" s="248"/>
      <c r="M340" s="249"/>
      <c r="N340" s="250"/>
      <c r="O340" s="250"/>
      <c r="P340" s="250"/>
      <c r="Q340" s="250"/>
      <c r="R340" s="250"/>
      <c r="S340" s="250"/>
      <c r="T340" s="25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2" t="s">
        <v>150</v>
      </c>
      <c r="AU340" s="252" t="s">
        <v>83</v>
      </c>
      <c r="AV340" s="14" t="s">
        <v>83</v>
      </c>
      <c r="AW340" s="14" t="s">
        <v>35</v>
      </c>
      <c r="AX340" s="14" t="s">
        <v>73</v>
      </c>
      <c r="AY340" s="252" t="s">
        <v>139</v>
      </c>
    </row>
    <row r="341" s="15" customFormat="1">
      <c r="A341" s="15"/>
      <c r="B341" s="253"/>
      <c r="C341" s="254"/>
      <c r="D341" s="233" t="s">
        <v>150</v>
      </c>
      <c r="E341" s="255" t="s">
        <v>19</v>
      </c>
      <c r="F341" s="256" t="s">
        <v>183</v>
      </c>
      <c r="G341" s="254"/>
      <c r="H341" s="257">
        <v>5</v>
      </c>
      <c r="I341" s="258"/>
      <c r="J341" s="254"/>
      <c r="K341" s="254"/>
      <c r="L341" s="259"/>
      <c r="M341" s="260"/>
      <c r="N341" s="261"/>
      <c r="O341" s="261"/>
      <c r="P341" s="261"/>
      <c r="Q341" s="261"/>
      <c r="R341" s="261"/>
      <c r="S341" s="261"/>
      <c r="T341" s="262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3" t="s">
        <v>150</v>
      </c>
      <c r="AU341" s="263" t="s">
        <v>83</v>
      </c>
      <c r="AV341" s="15" t="s">
        <v>146</v>
      </c>
      <c r="AW341" s="15" t="s">
        <v>35</v>
      </c>
      <c r="AX341" s="15" t="s">
        <v>80</v>
      </c>
      <c r="AY341" s="263" t="s">
        <v>139</v>
      </c>
    </row>
    <row r="342" s="2" customFormat="1" ht="37.8" customHeight="1">
      <c r="A342" s="39"/>
      <c r="B342" s="40"/>
      <c r="C342" s="264" t="s">
        <v>745</v>
      </c>
      <c r="D342" s="264" t="s">
        <v>198</v>
      </c>
      <c r="E342" s="265" t="s">
        <v>746</v>
      </c>
      <c r="F342" s="266" t="s">
        <v>747</v>
      </c>
      <c r="G342" s="267" t="s">
        <v>221</v>
      </c>
      <c r="H342" s="268">
        <v>5</v>
      </c>
      <c r="I342" s="269"/>
      <c r="J342" s="270">
        <f>ROUND(I342*H342,2)</f>
        <v>0</v>
      </c>
      <c r="K342" s="266" t="s">
        <v>145</v>
      </c>
      <c r="L342" s="271"/>
      <c r="M342" s="272" t="s">
        <v>19</v>
      </c>
      <c r="N342" s="273" t="s">
        <v>44</v>
      </c>
      <c r="O342" s="85"/>
      <c r="P342" s="222">
        <f>O342*H342</f>
        <v>0</v>
      </c>
      <c r="Q342" s="222">
        <v>0</v>
      </c>
      <c r="R342" s="222">
        <f>Q342*H342</f>
        <v>0</v>
      </c>
      <c r="S342" s="222">
        <v>0</v>
      </c>
      <c r="T342" s="223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4" t="s">
        <v>197</v>
      </c>
      <c r="AT342" s="224" t="s">
        <v>198</v>
      </c>
      <c r="AU342" s="224" t="s">
        <v>83</v>
      </c>
      <c r="AY342" s="18" t="s">
        <v>139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18" t="s">
        <v>80</v>
      </c>
      <c r="BK342" s="225">
        <f>ROUND(I342*H342,2)</f>
        <v>0</v>
      </c>
      <c r="BL342" s="18" t="s">
        <v>146</v>
      </c>
      <c r="BM342" s="224" t="s">
        <v>748</v>
      </c>
    </row>
    <row r="343" s="2" customFormat="1" ht="24.15" customHeight="1">
      <c r="A343" s="39"/>
      <c r="B343" s="40"/>
      <c r="C343" s="213" t="s">
        <v>587</v>
      </c>
      <c r="D343" s="213" t="s">
        <v>141</v>
      </c>
      <c r="E343" s="214" t="s">
        <v>749</v>
      </c>
      <c r="F343" s="215" t="s">
        <v>750</v>
      </c>
      <c r="G343" s="216" t="s">
        <v>562</v>
      </c>
      <c r="H343" s="217">
        <v>13.6</v>
      </c>
      <c r="I343" s="218"/>
      <c r="J343" s="219">
        <f>ROUND(I343*H343,2)</f>
        <v>0</v>
      </c>
      <c r="K343" s="215" t="s">
        <v>145</v>
      </c>
      <c r="L343" s="45"/>
      <c r="M343" s="220" t="s">
        <v>19</v>
      </c>
      <c r="N343" s="221" t="s">
        <v>44</v>
      </c>
      <c r="O343" s="85"/>
      <c r="P343" s="222">
        <f>O343*H343</f>
        <v>0</v>
      </c>
      <c r="Q343" s="222">
        <v>0</v>
      </c>
      <c r="R343" s="222">
        <f>Q343*H343</f>
        <v>0</v>
      </c>
      <c r="S343" s="222">
        <v>0</v>
      </c>
      <c r="T343" s="223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4" t="s">
        <v>146</v>
      </c>
      <c r="AT343" s="224" t="s">
        <v>141</v>
      </c>
      <c r="AU343" s="224" t="s">
        <v>83</v>
      </c>
      <c r="AY343" s="18" t="s">
        <v>139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8" t="s">
        <v>80</v>
      </c>
      <c r="BK343" s="225">
        <f>ROUND(I343*H343,2)</f>
        <v>0</v>
      </c>
      <c r="BL343" s="18" t="s">
        <v>146</v>
      </c>
      <c r="BM343" s="224" t="s">
        <v>751</v>
      </c>
    </row>
    <row r="344" s="2" customFormat="1">
      <c r="A344" s="39"/>
      <c r="B344" s="40"/>
      <c r="C344" s="41"/>
      <c r="D344" s="226" t="s">
        <v>148</v>
      </c>
      <c r="E344" s="41"/>
      <c r="F344" s="227" t="s">
        <v>752</v>
      </c>
      <c r="G344" s="41"/>
      <c r="H344" s="41"/>
      <c r="I344" s="228"/>
      <c r="J344" s="41"/>
      <c r="K344" s="41"/>
      <c r="L344" s="45"/>
      <c r="M344" s="229"/>
      <c r="N344" s="230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148</v>
      </c>
      <c r="AU344" s="18" t="s">
        <v>83</v>
      </c>
    </row>
    <row r="345" s="2" customFormat="1">
      <c r="A345" s="39"/>
      <c r="B345" s="40"/>
      <c r="C345" s="41"/>
      <c r="D345" s="233" t="s">
        <v>304</v>
      </c>
      <c r="E345" s="41"/>
      <c r="F345" s="291" t="s">
        <v>753</v>
      </c>
      <c r="G345" s="41"/>
      <c r="H345" s="41"/>
      <c r="I345" s="228"/>
      <c r="J345" s="41"/>
      <c r="K345" s="41"/>
      <c r="L345" s="45"/>
      <c r="M345" s="229"/>
      <c r="N345" s="230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304</v>
      </c>
      <c r="AU345" s="18" t="s">
        <v>83</v>
      </c>
    </row>
    <row r="346" s="14" customFormat="1">
      <c r="A346" s="14"/>
      <c r="B346" s="242"/>
      <c r="C346" s="243"/>
      <c r="D346" s="233" t="s">
        <v>150</v>
      </c>
      <c r="E346" s="244" t="s">
        <v>19</v>
      </c>
      <c r="F346" s="245" t="s">
        <v>754</v>
      </c>
      <c r="G346" s="243"/>
      <c r="H346" s="246">
        <v>13.6</v>
      </c>
      <c r="I346" s="247"/>
      <c r="J346" s="243"/>
      <c r="K346" s="243"/>
      <c r="L346" s="248"/>
      <c r="M346" s="249"/>
      <c r="N346" s="250"/>
      <c r="O346" s="250"/>
      <c r="P346" s="250"/>
      <c r="Q346" s="250"/>
      <c r="R346" s="250"/>
      <c r="S346" s="250"/>
      <c r="T346" s="251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2" t="s">
        <v>150</v>
      </c>
      <c r="AU346" s="252" t="s">
        <v>83</v>
      </c>
      <c r="AV346" s="14" t="s">
        <v>83</v>
      </c>
      <c r="AW346" s="14" t="s">
        <v>35</v>
      </c>
      <c r="AX346" s="14" t="s">
        <v>73</v>
      </c>
      <c r="AY346" s="252" t="s">
        <v>139</v>
      </c>
    </row>
    <row r="347" s="15" customFormat="1">
      <c r="A347" s="15"/>
      <c r="B347" s="253"/>
      <c r="C347" s="254"/>
      <c r="D347" s="233" t="s">
        <v>150</v>
      </c>
      <c r="E347" s="255" t="s">
        <v>19</v>
      </c>
      <c r="F347" s="256" t="s">
        <v>183</v>
      </c>
      <c r="G347" s="254"/>
      <c r="H347" s="257">
        <v>13.6</v>
      </c>
      <c r="I347" s="258"/>
      <c r="J347" s="254"/>
      <c r="K347" s="254"/>
      <c r="L347" s="259"/>
      <c r="M347" s="260"/>
      <c r="N347" s="261"/>
      <c r="O347" s="261"/>
      <c r="P347" s="261"/>
      <c r="Q347" s="261"/>
      <c r="R347" s="261"/>
      <c r="S347" s="261"/>
      <c r="T347" s="262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3" t="s">
        <v>150</v>
      </c>
      <c r="AU347" s="263" t="s">
        <v>83</v>
      </c>
      <c r="AV347" s="15" t="s">
        <v>146</v>
      </c>
      <c r="AW347" s="15" t="s">
        <v>35</v>
      </c>
      <c r="AX347" s="15" t="s">
        <v>80</v>
      </c>
      <c r="AY347" s="263" t="s">
        <v>139</v>
      </c>
    </row>
    <row r="348" s="2" customFormat="1" ht="37.8" customHeight="1">
      <c r="A348" s="39"/>
      <c r="B348" s="40"/>
      <c r="C348" s="213" t="s">
        <v>755</v>
      </c>
      <c r="D348" s="213" t="s">
        <v>141</v>
      </c>
      <c r="E348" s="214" t="s">
        <v>756</v>
      </c>
      <c r="F348" s="215" t="s">
        <v>757</v>
      </c>
      <c r="G348" s="216" t="s">
        <v>221</v>
      </c>
      <c r="H348" s="217">
        <v>27</v>
      </c>
      <c r="I348" s="218"/>
      <c r="J348" s="219">
        <f>ROUND(I348*H348,2)</f>
        <v>0</v>
      </c>
      <c r="K348" s="215" t="s">
        <v>19</v>
      </c>
      <c r="L348" s="45"/>
      <c r="M348" s="220" t="s">
        <v>19</v>
      </c>
      <c r="N348" s="221" t="s">
        <v>44</v>
      </c>
      <c r="O348" s="85"/>
      <c r="P348" s="222">
        <f>O348*H348</f>
        <v>0</v>
      </c>
      <c r="Q348" s="222">
        <v>0</v>
      </c>
      <c r="R348" s="222">
        <f>Q348*H348</f>
        <v>0</v>
      </c>
      <c r="S348" s="222">
        <v>0</v>
      </c>
      <c r="T348" s="223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4" t="s">
        <v>146</v>
      </c>
      <c r="AT348" s="224" t="s">
        <v>141</v>
      </c>
      <c r="AU348" s="224" t="s">
        <v>83</v>
      </c>
      <c r="AY348" s="18" t="s">
        <v>139</v>
      </c>
      <c r="BE348" s="225">
        <f>IF(N348="základní",J348,0)</f>
        <v>0</v>
      </c>
      <c r="BF348" s="225">
        <f>IF(N348="snížená",J348,0)</f>
        <v>0</v>
      </c>
      <c r="BG348" s="225">
        <f>IF(N348="zákl. přenesená",J348,0)</f>
        <v>0</v>
      </c>
      <c r="BH348" s="225">
        <f>IF(N348="sníž. přenesená",J348,0)</f>
        <v>0</v>
      </c>
      <c r="BI348" s="225">
        <f>IF(N348="nulová",J348,0)</f>
        <v>0</v>
      </c>
      <c r="BJ348" s="18" t="s">
        <v>80</v>
      </c>
      <c r="BK348" s="225">
        <f>ROUND(I348*H348,2)</f>
        <v>0</v>
      </c>
      <c r="BL348" s="18" t="s">
        <v>146</v>
      </c>
      <c r="BM348" s="224" t="s">
        <v>758</v>
      </c>
    </row>
    <row r="349" s="2" customFormat="1">
      <c r="A349" s="39"/>
      <c r="B349" s="40"/>
      <c r="C349" s="41"/>
      <c r="D349" s="233" t="s">
        <v>304</v>
      </c>
      <c r="E349" s="41"/>
      <c r="F349" s="291" t="s">
        <v>759</v>
      </c>
      <c r="G349" s="41"/>
      <c r="H349" s="41"/>
      <c r="I349" s="228"/>
      <c r="J349" s="41"/>
      <c r="K349" s="41"/>
      <c r="L349" s="45"/>
      <c r="M349" s="229"/>
      <c r="N349" s="230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304</v>
      </c>
      <c r="AU349" s="18" t="s">
        <v>83</v>
      </c>
    </row>
    <row r="350" s="14" customFormat="1">
      <c r="A350" s="14"/>
      <c r="B350" s="242"/>
      <c r="C350" s="243"/>
      <c r="D350" s="233" t="s">
        <v>150</v>
      </c>
      <c r="E350" s="244" t="s">
        <v>19</v>
      </c>
      <c r="F350" s="245" t="s">
        <v>571</v>
      </c>
      <c r="G350" s="243"/>
      <c r="H350" s="246">
        <v>27</v>
      </c>
      <c r="I350" s="247"/>
      <c r="J350" s="243"/>
      <c r="K350" s="243"/>
      <c r="L350" s="248"/>
      <c r="M350" s="249"/>
      <c r="N350" s="250"/>
      <c r="O350" s="250"/>
      <c r="P350" s="250"/>
      <c r="Q350" s="250"/>
      <c r="R350" s="250"/>
      <c r="S350" s="250"/>
      <c r="T350" s="25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2" t="s">
        <v>150</v>
      </c>
      <c r="AU350" s="252" t="s">
        <v>83</v>
      </c>
      <c r="AV350" s="14" t="s">
        <v>83</v>
      </c>
      <c r="AW350" s="14" t="s">
        <v>35</v>
      </c>
      <c r="AX350" s="14" t="s">
        <v>73</v>
      </c>
      <c r="AY350" s="252" t="s">
        <v>139</v>
      </c>
    </row>
    <row r="351" s="15" customFormat="1">
      <c r="A351" s="15"/>
      <c r="B351" s="253"/>
      <c r="C351" s="254"/>
      <c r="D351" s="233" t="s">
        <v>150</v>
      </c>
      <c r="E351" s="255" t="s">
        <v>19</v>
      </c>
      <c r="F351" s="256" t="s">
        <v>183</v>
      </c>
      <c r="G351" s="254"/>
      <c r="H351" s="257">
        <v>27</v>
      </c>
      <c r="I351" s="258"/>
      <c r="J351" s="254"/>
      <c r="K351" s="254"/>
      <c r="L351" s="259"/>
      <c r="M351" s="260"/>
      <c r="N351" s="261"/>
      <c r="O351" s="261"/>
      <c r="P351" s="261"/>
      <c r="Q351" s="261"/>
      <c r="R351" s="261"/>
      <c r="S351" s="261"/>
      <c r="T351" s="262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3" t="s">
        <v>150</v>
      </c>
      <c r="AU351" s="263" t="s">
        <v>83</v>
      </c>
      <c r="AV351" s="15" t="s">
        <v>146</v>
      </c>
      <c r="AW351" s="15" t="s">
        <v>35</v>
      </c>
      <c r="AX351" s="15" t="s">
        <v>80</v>
      </c>
      <c r="AY351" s="263" t="s">
        <v>139</v>
      </c>
    </row>
    <row r="352" s="2" customFormat="1" ht="37.8" customHeight="1">
      <c r="A352" s="39"/>
      <c r="B352" s="40"/>
      <c r="C352" s="213" t="s">
        <v>591</v>
      </c>
      <c r="D352" s="213" t="s">
        <v>141</v>
      </c>
      <c r="E352" s="214" t="s">
        <v>760</v>
      </c>
      <c r="F352" s="215" t="s">
        <v>761</v>
      </c>
      <c r="G352" s="216" t="s">
        <v>221</v>
      </c>
      <c r="H352" s="217">
        <v>108</v>
      </c>
      <c r="I352" s="218"/>
      <c r="J352" s="219">
        <f>ROUND(I352*H352,2)</f>
        <v>0</v>
      </c>
      <c r="K352" s="215" t="s">
        <v>19</v>
      </c>
      <c r="L352" s="45"/>
      <c r="M352" s="220" t="s">
        <v>19</v>
      </c>
      <c r="N352" s="221" t="s">
        <v>44</v>
      </c>
      <c r="O352" s="85"/>
      <c r="P352" s="222">
        <f>O352*H352</f>
        <v>0</v>
      </c>
      <c r="Q352" s="222">
        <v>0</v>
      </c>
      <c r="R352" s="222">
        <f>Q352*H352</f>
        <v>0</v>
      </c>
      <c r="S352" s="222">
        <v>0</v>
      </c>
      <c r="T352" s="223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4" t="s">
        <v>146</v>
      </c>
      <c r="AT352" s="224" t="s">
        <v>141</v>
      </c>
      <c r="AU352" s="224" t="s">
        <v>83</v>
      </c>
      <c r="AY352" s="18" t="s">
        <v>139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8" t="s">
        <v>80</v>
      </c>
      <c r="BK352" s="225">
        <f>ROUND(I352*H352,2)</f>
        <v>0</v>
      </c>
      <c r="BL352" s="18" t="s">
        <v>146</v>
      </c>
      <c r="BM352" s="224" t="s">
        <v>762</v>
      </c>
    </row>
    <row r="353" s="2" customFormat="1">
      <c r="A353" s="39"/>
      <c r="B353" s="40"/>
      <c r="C353" s="41"/>
      <c r="D353" s="233" t="s">
        <v>304</v>
      </c>
      <c r="E353" s="41"/>
      <c r="F353" s="291" t="s">
        <v>759</v>
      </c>
      <c r="G353" s="41"/>
      <c r="H353" s="41"/>
      <c r="I353" s="228"/>
      <c r="J353" s="41"/>
      <c r="K353" s="41"/>
      <c r="L353" s="45"/>
      <c r="M353" s="229"/>
      <c r="N353" s="230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304</v>
      </c>
      <c r="AU353" s="18" t="s">
        <v>83</v>
      </c>
    </row>
    <row r="354" s="14" customFormat="1">
      <c r="A354" s="14"/>
      <c r="B354" s="242"/>
      <c r="C354" s="243"/>
      <c r="D354" s="233" t="s">
        <v>150</v>
      </c>
      <c r="E354" s="244" t="s">
        <v>19</v>
      </c>
      <c r="F354" s="245" t="s">
        <v>732</v>
      </c>
      <c r="G354" s="243"/>
      <c r="H354" s="246">
        <v>108</v>
      </c>
      <c r="I354" s="247"/>
      <c r="J354" s="243"/>
      <c r="K354" s="243"/>
      <c r="L354" s="248"/>
      <c r="M354" s="249"/>
      <c r="N354" s="250"/>
      <c r="O354" s="250"/>
      <c r="P354" s="250"/>
      <c r="Q354" s="250"/>
      <c r="R354" s="250"/>
      <c r="S354" s="250"/>
      <c r="T354" s="25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2" t="s">
        <v>150</v>
      </c>
      <c r="AU354" s="252" t="s">
        <v>83</v>
      </c>
      <c r="AV354" s="14" t="s">
        <v>83</v>
      </c>
      <c r="AW354" s="14" t="s">
        <v>35</v>
      </c>
      <c r="AX354" s="14" t="s">
        <v>73</v>
      </c>
      <c r="AY354" s="252" t="s">
        <v>139</v>
      </c>
    </row>
    <row r="355" s="15" customFormat="1">
      <c r="A355" s="15"/>
      <c r="B355" s="253"/>
      <c r="C355" s="254"/>
      <c r="D355" s="233" t="s">
        <v>150</v>
      </c>
      <c r="E355" s="255" t="s">
        <v>19</v>
      </c>
      <c r="F355" s="256" t="s">
        <v>183</v>
      </c>
      <c r="G355" s="254"/>
      <c r="H355" s="257">
        <v>108</v>
      </c>
      <c r="I355" s="258"/>
      <c r="J355" s="254"/>
      <c r="K355" s="254"/>
      <c r="L355" s="259"/>
      <c r="M355" s="260"/>
      <c r="N355" s="261"/>
      <c r="O355" s="261"/>
      <c r="P355" s="261"/>
      <c r="Q355" s="261"/>
      <c r="R355" s="261"/>
      <c r="S355" s="261"/>
      <c r="T355" s="262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3" t="s">
        <v>150</v>
      </c>
      <c r="AU355" s="263" t="s">
        <v>83</v>
      </c>
      <c r="AV355" s="15" t="s">
        <v>146</v>
      </c>
      <c r="AW355" s="15" t="s">
        <v>35</v>
      </c>
      <c r="AX355" s="15" t="s">
        <v>80</v>
      </c>
      <c r="AY355" s="263" t="s">
        <v>139</v>
      </c>
    </row>
    <row r="356" s="2" customFormat="1" ht="55.5" customHeight="1">
      <c r="A356" s="39"/>
      <c r="B356" s="40"/>
      <c r="C356" s="213" t="s">
        <v>763</v>
      </c>
      <c r="D356" s="213" t="s">
        <v>141</v>
      </c>
      <c r="E356" s="214" t="s">
        <v>764</v>
      </c>
      <c r="F356" s="215" t="s">
        <v>765</v>
      </c>
      <c r="G356" s="216" t="s">
        <v>144</v>
      </c>
      <c r="H356" s="217">
        <v>12.348000000000001</v>
      </c>
      <c r="I356" s="218"/>
      <c r="J356" s="219">
        <f>ROUND(I356*H356,2)</f>
        <v>0</v>
      </c>
      <c r="K356" s="215" t="s">
        <v>145</v>
      </c>
      <c r="L356" s="45"/>
      <c r="M356" s="220" t="s">
        <v>19</v>
      </c>
      <c r="N356" s="221" t="s">
        <v>44</v>
      </c>
      <c r="O356" s="85"/>
      <c r="P356" s="222">
        <f>O356*H356</f>
        <v>0</v>
      </c>
      <c r="Q356" s="222">
        <v>0</v>
      </c>
      <c r="R356" s="222">
        <f>Q356*H356</f>
        <v>0</v>
      </c>
      <c r="S356" s="222">
        <v>0</v>
      </c>
      <c r="T356" s="223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4" t="s">
        <v>146</v>
      </c>
      <c r="AT356" s="224" t="s">
        <v>141</v>
      </c>
      <c r="AU356" s="224" t="s">
        <v>83</v>
      </c>
      <c r="AY356" s="18" t="s">
        <v>139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8" t="s">
        <v>80</v>
      </c>
      <c r="BK356" s="225">
        <f>ROUND(I356*H356,2)</f>
        <v>0</v>
      </c>
      <c r="BL356" s="18" t="s">
        <v>146</v>
      </c>
      <c r="BM356" s="224" t="s">
        <v>766</v>
      </c>
    </row>
    <row r="357" s="2" customFormat="1">
      <c r="A357" s="39"/>
      <c r="B357" s="40"/>
      <c r="C357" s="41"/>
      <c r="D357" s="226" t="s">
        <v>148</v>
      </c>
      <c r="E357" s="41"/>
      <c r="F357" s="227" t="s">
        <v>767</v>
      </c>
      <c r="G357" s="41"/>
      <c r="H357" s="41"/>
      <c r="I357" s="228"/>
      <c r="J357" s="41"/>
      <c r="K357" s="41"/>
      <c r="L357" s="45"/>
      <c r="M357" s="229"/>
      <c r="N357" s="230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148</v>
      </c>
      <c r="AU357" s="18" t="s">
        <v>83</v>
      </c>
    </row>
    <row r="358" s="2" customFormat="1">
      <c r="A358" s="39"/>
      <c r="B358" s="40"/>
      <c r="C358" s="41"/>
      <c r="D358" s="233" t="s">
        <v>304</v>
      </c>
      <c r="E358" s="41"/>
      <c r="F358" s="291" t="s">
        <v>768</v>
      </c>
      <c r="G358" s="41"/>
      <c r="H358" s="41"/>
      <c r="I358" s="228"/>
      <c r="J358" s="41"/>
      <c r="K358" s="41"/>
      <c r="L358" s="45"/>
      <c r="M358" s="229"/>
      <c r="N358" s="230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304</v>
      </c>
      <c r="AU358" s="18" t="s">
        <v>83</v>
      </c>
    </row>
    <row r="359" s="14" customFormat="1">
      <c r="A359" s="14"/>
      <c r="B359" s="242"/>
      <c r="C359" s="243"/>
      <c r="D359" s="233" t="s">
        <v>150</v>
      </c>
      <c r="E359" s="244" t="s">
        <v>19</v>
      </c>
      <c r="F359" s="245" t="s">
        <v>769</v>
      </c>
      <c r="G359" s="243"/>
      <c r="H359" s="246">
        <v>10.199999999999999</v>
      </c>
      <c r="I359" s="247"/>
      <c r="J359" s="243"/>
      <c r="K359" s="243"/>
      <c r="L359" s="248"/>
      <c r="M359" s="249"/>
      <c r="N359" s="250"/>
      <c r="O359" s="250"/>
      <c r="P359" s="250"/>
      <c r="Q359" s="250"/>
      <c r="R359" s="250"/>
      <c r="S359" s="250"/>
      <c r="T359" s="251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2" t="s">
        <v>150</v>
      </c>
      <c r="AU359" s="252" t="s">
        <v>83</v>
      </c>
      <c r="AV359" s="14" t="s">
        <v>83</v>
      </c>
      <c r="AW359" s="14" t="s">
        <v>35</v>
      </c>
      <c r="AX359" s="14" t="s">
        <v>73</v>
      </c>
      <c r="AY359" s="252" t="s">
        <v>139</v>
      </c>
    </row>
    <row r="360" s="14" customFormat="1">
      <c r="A360" s="14"/>
      <c r="B360" s="242"/>
      <c r="C360" s="243"/>
      <c r="D360" s="233" t="s">
        <v>150</v>
      </c>
      <c r="E360" s="244" t="s">
        <v>19</v>
      </c>
      <c r="F360" s="245" t="s">
        <v>770</v>
      </c>
      <c r="G360" s="243"/>
      <c r="H360" s="246">
        <v>0.64800000000000002</v>
      </c>
      <c r="I360" s="247"/>
      <c r="J360" s="243"/>
      <c r="K360" s="243"/>
      <c r="L360" s="248"/>
      <c r="M360" s="249"/>
      <c r="N360" s="250"/>
      <c r="O360" s="250"/>
      <c r="P360" s="250"/>
      <c r="Q360" s="250"/>
      <c r="R360" s="250"/>
      <c r="S360" s="250"/>
      <c r="T360" s="25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2" t="s">
        <v>150</v>
      </c>
      <c r="AU360" s="252" t="s">
        <v>83</v>
      </c>
      <c r="AV360" s="14" t="s">
        <v>83</v>
      </c>
      <c r="AW360" s="14" t="s">
        <v>35</v>
      </c>
      <c r="AX360" s="14" t="s">
        <v>73</v>
      </c>
      <c r="AY360" s="252" t="s">
        <v>139</v>
      </c>
    </row>
    <row r="361" s="14" customFormat="1">
      <c r="A361" s="14"/>
      <c r="B361" s="242"/>
      <c r="C361" s="243"/>
      <c r="D361" s="233" t="s">
        <v>150</v>
      </c>
      <c r="E361" s="244" t="s">
        <v>19</v>
      </c>
      <c r="F361" s="245" t="s">
        <v>771</v>
      </c>
      <c r="G361" s="243"/>
      <c r="H361" s="246">
        <v>1.5</v>
      </c>
      <c r="I361" s="247"/>
      <c r="J361" s="243"/>
      <c r="K361" s="243"/>
      <c r="L361" s="248"/>
      <c r="M361" s="249"/>
      <c r="N361" s="250"/>
      <c r="O361" s="250"/>
      <c r="P361" s="250"/>
      <c r="Q361" s="250"/>
      <c r="R361" s="250"/>
      <c r="S361" s="250"/>
      <c r="T361" s="251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2" t="s">
        <v>150</v>
      </c>
      <c r="AU361" s="252" t="s">
        <v>83</v>
      </c>
      <c r="AV361" s="14" t="s">
        <v>83</v>
      </c>
      <c r="AW361" s="14" t="s">
        <v>35</v>
      </c>
      <c r="AX361" s="14" t="s">
        <v>73</v>
      </c>
      <c r="AY361" s="252" t="s">
        <v>139</v>
      </c>
    </row>
    <row r="362" s="15" customFormat="1">
      <c r="A362" s="15"/>
      <c r="B362" s="253"/>
      <c r="C362" s="254"/>
      <c r="D362" s="233" t="s">
        <v>150</v>
      </c>
      <c r="E362" s="255" t="s">
        <v>19</v>
      </c>
      <c r="F362" s="256" t="s">
        <v>183</v>
      </c>
      <c r="G362" s="254"/>
      <c r="H362" s="257">
        <v>12.347999999999999</v>
      </c>
      <c r="I362" s="258"/>
      <c r="J362" s="254"/>
      <c r="K362" s="254"/>
      <c r="L362" s="259"/>
      <c r="M362" s="260"/>
      <c r="N362" s="261"/>
      <c r="O362" s="261"/>
      <c r="P362" s="261"/>
      <c r="Q362" s="261"/>
      <c r="R362" s="261"/>
      <c r="S362" s="261"/>
      <c r="T362" s="262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3" t="s">
        <v>150</v>
      </c>
      <c r="AU362" s="263" t="s">
        <v>83</v>
      </c>
      <c r="AV362" s="15" t="s">
        <v>146</v>
      </c>
      <c r="AW362" s="15" t="s">
        <v>35</v>
      </c>
      <c r="AX362" s="15" t="s">
        <v>80</v>
      </c>
      <c r="AY362" s="263" t="s">
        <v>139</v>
      </c>
    </row>
    <row r="363" s="2" customFormat="1" ht="24.15" customHeight="1">
      <c r="A363" s="39"/>
      <c r="B363" s="40"/>
      <c r="C363" s="213" t="s">
        <v>598</v>
      </c>
      <c r="D363" s="213" t="s">
        <v>141</v>
      </c>
      <c r="E363" s="214" t="s">
        <v>772</v>
      </c>
      <c r="F363" s="215" t="s">
        <v>773</v>
      </c>
      <c r="G363" s="216" t="s">
        <v>562</v>
      </c>
      <c r="H363" s="217">
        <v>3.5</v>
      </c>
      <c r="I363" s="218"/>
      <c r="J363" s="219">
        <f>ROUND(I363*H363,2)</f>
        <v>0</v>
      </c>
      <c r="K363" s="215" t="s">
        <v>145</v>
      </c>
      <c r="L363" s="45"/>
      <c r="M363" s="220" t="s">
        <v>19</v>
      </c>
      <c r="N363" s="221" t="s">
        <v>44</v>
      </c>
      <c r="O363" s="85"/>
      <c r="P363" s="222">
        <f>O363*H363</f>
        <v>0</v>
      </c>
      <c r="Q363" s="222">
        <v>0</v>
      </c>
      <c r="R363" s="222">
        <f>Q363*H363</f>
        <v>0</v>
      </c>
      <c r="S363" s="222">
        <v>0</v>
      </c>
      <c r="T363" s="223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4" t="s">
        <v>146</v>
      </c>
      <c r="AT363" s="224" t="s">
        <v>141</v>
      </c>
      <c r="AU363" s="224" t="s">
        <v>83</v>
      </c>
      <c r="AY363" s="18" t="s">
        <v>139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8" t="s">
        <v>80</v>
      </c>
      <c r="BK363" s="225">
        <f>ROUND(I363*H363,2)</f>
        <v>0</v>
      </c>
      <c r="BL363" s="18" t="s">
        <v>146</v>
      </c>
      <c r="BM363" s="224" t="s">
        <v>774</v>
      </c>
    </row>
    <row r="364" s="2" customFormat="1">
      <c r="A364" s="39"/>
      <c r="B364" s="40"/>
      <c r="C364" s="41"/>
      <c r="D364" s="226" t="s">
        <v>148</v>
      </c>
      <c r="E364" s="41"/>
      <c r="F364" s="227" t="s">
        <v>775</v>
      </c>
      <c r="G364" s="41"/>
      <c r="H364" s="41"/>
      <c r="I364" s="228"/>
      <c r="J364" s="41"/>
      <c r="K364" s="41"/>
      <c r="L364" s="45"/>
      <c r="M364" s="229"/>
      <c r="N364" s="230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148</v>
      </c>
      <c r="AU364" s="18" t="s">
        <v>83</v>
      </c>
    </row>
    <row r="365" s="2" customFormat="1">
      <c r="A365" s="39"/>
      <c r="B365" s="40"/>
      <c r="C365" s="41"/>
      <c r="D365" s="233" t="s">
        <v>304</v>
      </c>
      <c r="E365" s="41"/>
      <c r="F365" s="291" t="s">
        <v>776</v>
      </c>
      <c r="G365" s="41"/>
      <c r="H365" s="41"/>
      <c r="I365" s="228"/>
      <c r="J365" s="41"/>
      <c r="K365" s="41"/>
      <c r="L365" s="45"/>
      <c r="M365" s="229"/>
      <c r="N365" s="230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304</v>
      </c>
      <c r="AU365" s="18" t="s">
        <v>83</v>
      </c>
    </row>
    <row r="366" s="14" customFormat="1">
      <c r="A366" s="14"/>
      <c r="B366" s="242"/>
      <c r="C366" s="243"/>
      <c r="D366" s="233" t="s">
        <v>150</v>
      </c>
      <c r="E366" s="244" t="s">
        <v>19</v>
      </c>
      <c r="F366" s="245" t="s">
        <v>777</v>
      </c>
      <c r="G366" s="243"/>
      <c r="H366" s="246">
        <v>3.5</v>
      </c>
      <c r="I366" s="247"/>
      <c r="J366" s="243"/>
      <c r="K366" s="243"/>
      <c r="L366" s="248"/>
      <c r="M366" s="249"/>
      <c r="N366" s="250"/>
      <c r="O366" s="250"/>
      <c r="P366" s="250"/>
      <c r="Q366" s="250"/>
      <c r="R366" s="250"/>
      <c r="S366" s="250"/>
      <c r="T366" s="25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2" t="s">
        <v>150</v>
      </c>
      <c r="AU366" s="252" t="s">
        <v>83</v>
      </c>
      <c r="AV366" s="14" t="s">
        <v>83</v>
      </c>
      <c r="AW366" s="14" t="s">
        <v>35</v>
      </c>
      <c r="AX366" s="14" t="s">
        <v>73</v>
      </c>
      <c r="AY366" s="252" t="s">
        <v>139</v>
      </c>
    </row>
    <row r="367" s="15" customFormat="1">
      <c r="A367" s="15"/>
      <c r="B367" s="253"/>
      <c r="C367" s="254"/>
      <c r="D367" s="233" t="s">
        <v>150</v>
      </c>
      <c r="E367" s="255" t="s">
        <v>19</v>
      </c>
      <c r="F367" s="256" t="s">
        <v>183</v>
      </c>
      <c r="G367" s="254"/>
      <c r="H367" s="257">
        <v>3.5</v>
      </c>
      <c r="I367" s="258"/>
      <c r="J367" s="254"/>
      <c r="K367" s="254"/>
      <c r="L367" s="259"/>
      <c r="M367" s="260"/>
      <c r="N367" s="261"/>
      <c r="O367" s="261"/>
      <c r="P367" s="261"/>
      <c r="Q367" s="261"/>
      <c r="R367" s="261"/>
      <c r="S367" s="261"/>
      <c r="T367" s="262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3" t="s">
        <v>150</v>
      </c>
      <c r="AU367" s="263" t="s">
        <v>83</v>
      </c>
      <c r="AV367" s="15" t="s">
        <v>146</v>
      </c>
      <c r="AW367" s="15" t="s">
        <v>35</v>
      </c>
      <c r="AX367" s="15" t="s">
        <v>80</v>
      </c>
      <c r="AY367" s="263" t="s">
        <v>139</v>
      </c>
    </row>
    <row r="368" s="2" customFormat="1" ht="37.8" customHeight="1">
      <c r="A368" s="39"/>
      <c r="B368" s="40"/>
      <c r="C368" s="213" t="s">
        <v>778</v>
      </c>
      <c r="D368" s="213" t="s">
        <v>141</v>
      </c>
      <c r="E368" s="214" t="s">
        <v>779</v>
      </c>
      <c r="F368" s="215" t="s">
        <v>780</v>
      </c>
      <c r="G368" s="216" t="s">
        <v>562</v>
      </c>
      <c r="H368" s="217">
        <v>23.649999999999999</v>
      </c>
      <c r="I368" s="218"/>
      <c r="J368" s="219">
        <f>ROUND(I368*H368,2)</f>
        <v>0</v>
      </c>
      <c r="K368" s="215" t="s">
        <v>145</v>
      </c>
      <c r="L368" s="45"/>
      <c r="M368" s="220" t="s">
        <v>19</v>
      </c>
      <c r="N368" s="221" t="s">
        <v>44</v>
      </c>
      <c r="O368" s="85"/>
      <c r="P368" s="222">
        <f>O368*H368</f>
        <v>0</v>
      </c>
      <c r="Q368" s="222">
        <v>0</v>
      </c>
      <c r="R368" s="222">
        <f>Q368*H368</f>
        <v>0</v>
      </c>
      <c r="S368" s="222">
        <v>0</v>
      </c>
      <c r="T368" s="223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4" t="s">
        <v>146</v>
      </c>
      <c r="AT368" s="224" t="s">
        <v>141</v>
      </c>
      <c r="AU368" s="224" t="s">
        <v>83</v>
      </c>
      <c r="AY368" s="18" t="s">
        <v>139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8" t="s">
        <v>80</v>
      </c>
      <c r="BK368" s="225">
        <f>ROUND(I368*H368,2)</f>
        <v>0</v>
      </c>
      <c r="BL368" s="18" t="s">
        <v>146</v>
      </c>
      <c r="BM368" s="224" t="s">
        <v>781</v>
      </c>
    </row>
    <row r="369" s="2" customFormat="1">
      <c r="A369" s="39"/>
      <c r="B369" s="40"/>
      <c r="C369" s="41"/>
      <c r="D369" s="226" t="s">
        <v>148</v>
      </c>
      <c r="E369" s="41"/>
      <c r="F369" s="227" t="s">
        <v>782</v>
      </c>
      <c r="G369" s="41"/>
      <c r="H369" s="41"/>
      <c r="I369" s="228"/>
      <c r="J369" s="41"/>
      <c r="K369" s="41"/>
      <c r="L369" s="45"/>
      <c r="M369" s="229"/>
      <c r="N369" s="230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148</v>
      </c>
      <c r="AU369" s="18" t="s">
        <v>83</v>
      </c>
    </row>
    <row r="370" s="14" customFormat="1">
      <c r="A370" s="14"/>
      <c r="B370" s="242"/>
      <c r="C370" s="243"/>
      <c r="D370" s="233" t="s">
        <v>150</v>
      </c>
      <c r="E370" s="244" t="s">
        <v>19</v>
      </c>
      <c r="F370" s="245" t="s">
        <v>783</v>
      </c>
      <c r="G370" s="243"/>
      <c r="H370" s="246">
        <v>23.649999999999999</v>
      </c>
      <c r="I370" s="247"/>
      <c r="J370" s="243"/>
      <c r="K370" s="243"/>
      <c r="L370" s="248"/>
      <c r="M370" s="249"/>
      <c r="N370" s="250"/>
      <c r="O370" s="250"/>
      <c r="P370" s="250"/>
      <c r="Q370" s="250"/>
      <c r="R370" s="250"/>
      <c r="S370" s="250"/>
      <c r="T370" s="25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2" t="s">
        <v>150</v>
      </c>
      <c r="AU370" s="252" t="s">
        <v>83</v>
      </c>
      <c r="AV370" s="14" t="s">
        <v>83</v>
      </c>
      <c r="AW370" s="14" t="s">
        <v>35</v>
      </c>
      <c r="AX370" s="14" t="s">
        <v>73</v>
      </c>
      <c r="AY370" s="252" t="s">
        <v>139</v>
      </c>
    </row>
    <row r="371" s="15" customFormat="1">
      <c r="A371" s="15"/>
      <c r="B371" s="253"/>
      <c r="C371" s="254"/>
      <c r="D371" s="233" t="s">
        <v>150</v>
      </c>
      <c r="E371" s="255" t="s">
        <v>19</v>
      </c>
      <c r="F371" s="256" t="s">
        <v>183</v>
      </c>
      <c r="G371" s="254"/>
      <c r="H371" s="257">
        <v>23.649999999999999</v>
      </c>
      <c r="I371" s="258"/>
      <c r="J371" s="254"/>
      <c r="K371" s="254"/>
      <c r="L371" s="259"/>
      <c r="M371" s="260"/>
      <c r="N371" s="261"/>
      <c r="O371" s="261"/>
      <c r="P371" s="261"/>
      <c r="Q371" s="261"/>
      <c r="R371" s="261"/>
      <c r="S371" s="261"/>
      <c r="T371" s="262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3" t="s">
        <v>150</v>
      </c>
      <c r="AU371" s="263" t="s">
        <v>83</v>
      </c>
      <c r="AV371" s="15" t="s">
        <v>146</v>
      </c>
      <c r="AW371" s="15" t="s">
        <v>35</v>
      </c>
      <c r="AX371" s="15" t="s">
        <v>80</v>
      </c>
      <c r="AY371" s="263" t="s">
        <v>139</v>
      </c>
    </row>
    <row r="372" s="2" customFormat="1" ht="24.15" customHeight="1">
      <c r="A372" s="39"/>
      <c r="B372" s="40"/>
      <c r="C372" s="264" t="s">
        <v>602</v>
      </c>
      <c r="D372" s="264" t="s">
        <v>198</v>
      </c>
      <c r="E372" s="265" t="s">
        <v>784</v>
      </c>
      <c r="F372" s="266" t="s">
        <v>785</v>
      </c>
      <c r="G372" s="267" t="s">
        <v>284</v>
      </c>
      <c r="H372" s="268">
        <v>0.021999999999999999</v>
      </c>
      <c r="I372" s="269"/>
      <c r="J372" s="270">
        <f>ROUND(I372*H372,2)</f>
        <v>0</v>
      </c>
      <c r="K372" s="266" t="s">
        <v>145</v>
      </c>
      <c r="L372" s="271"/>
      <c r="M372" s="272" t="s">
        <v>19</v>
      </c>
      <c r="N372" s="273" t="s">
        <v>44</v>
      </c>
      <c r="O372" s="85"/>
      <c r="P372" s="222">
        <f>O372*H372</f>
        <v>0</v>
      </c>
      <c r="Q372" s="222">
        <v>0</v>
      </c>
      <c r="R372" s="222">
        <f>Q372*H372</f>
        <v>0</v>
      </c>
      <c r="S372" s="222">
        <v>0</v>
      </c>
      <c r="T372" s="223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4" t="s">
        <v>197</v>
      </c>
      <c r="AT372" s="224" t="s">
        <v>198</v>
      </c>
      <c r="AU372" s="224" t="s">
        <v>83</v>
      </c>
      <c r="AY372" s="18" t="s">
        <v>139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8" t="s">
        <v>80</v>
      </c>
      <c r="BK372" s="225">
        <f>ROUND(I372*H372,2)</f>
        <v>0</v>
      </c>
      <c r="BL372" s="18" t="s">
        <v>146</v>
      </c>
      <c r="BM372" s="224" t="s">
        <v>786</v>
      </c>
    </row>
    <row r="373" s="14" customFormat="1">
      <c r="A373" s="14"/>
      <c r="B373" s="242"/>
      <c r="C373" s="243"/>
      <c r="D373" s="233" t="s">
        <v>150</v>
      </c>
      <c r="E373" s="244" t="s">
        <v>19</v>
      </c>
      <c r="F373" s="245" t="s">
        <v>787</v>
      </c>
      <c r="G373" s="243"/>
      <c r="H373" s="246">
        <v>0.021999999999999999</v>
      </c>
      <c r="I373" s="247"/>
      <c r="J373" s="243"/>
      <c r="K373" s="243"/>
      <c r="L373" s="248"/>
      <c r="M373" s="249"/>
      <c r="N373" s="250"/>
      <c r="O373" s="250"/>
      <c r="P373" s="250"/>
      <c r="Q373" s="250"/>
      <c r="R373" s="250"/>
      <c r="S373" s="250"/>
      <c r="T373" s="25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2" t="s">
        <v>150</v>
      </c>
      <c r="AU373" s="252" t="s">
        <v>83</v>
      </c>
      <c r="AV373" s="14" t="s">
        <v>83</v>
      </c>
      <c r="AW373" s="14" t="s">
        <v>35</v>
      </c>
      <c r="AX373" s="14" t="s">
        <v>73</v>
      </c>
      <c r="AY373" s="252" t="s">
        <v>139</v>
      </c>
    </row>
    <row r="374" s="15" customFormat="1">
      <c r="A374" s="15"/>
      <c r="B374" s="253"/>
      <c r="C374" s="254"/>
      <c r="D374" s="233" t="s">
        <v>150</v>
      </c>
      <c r="E374" s="255" t="s">
        <v>19</v>
      </c>
      <c r="F374" s="256" t="s">
        <v>183</v>
      </c>
      <c r="G374" s="254"/>
      <c r="H374" s="257">
        <v>0.021999999999999999</v>
      </c>
      <c r="I374" s="258"/>
      <c r="J374" s="254"/>
      <c r="K374" s="254"/>
      <c r="L374" s="259"/>
      <c r="M374" s="260"/>
      <c r="N374" s="261"/>
      <c r="O374" s="261"/>
      <c r="P374" s="261"/>
      <c r="Q374" s="261"/>
      <c r="R374" s="261"/>
      <c r="S374" s="261"/>
      <c r="T374" s="262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3" t="s">
        <v>150</v>
      </c>
      <c r="AU374" s="263" t="s">
        <v>83</v>
      </c>
      <c r="AV374" s="15" t="s">
        <v>146</v>
      </c>
      <c r="AW374" s="15" t="s">
        <v>35</v>
      </c>
      <c r="AX374" s="15" t="s">
        <v>80</v>
      </c>
      <c r="AY374" s="263" t="s">
        <v>139</v>
      </c>
    </row>
    <row r="375" s="2" customFormat="1" ht="16.5" customHeight="1">
      <c r="A375" s="39"/>
      <c r="B375" s="40"/>
      <c r="C375" s="213" t="s">
        <v>788</v>
      </c>
      <c r="D375" s="213" t="s">
        <v>141</v>
      </c>
      <c r="E375" s="214" t="s">
        <v>789</v>
      </c>
      <c r="F375" s="215" t="s">
        <v>790</v>
      </c>
      <c r="G375" s="216" t="s">
        <v>317</v>
      </c>
      <c r="H375" s="217">
        <v>1</v>
      </c>
      <c r="I375" s="218"/>
      <c r="J375" s="219">
        <f>ROUND(I375*H375,2)</f>
        <v>0</v>
      </c>
      <c r="K375" s="215" t="s">
        <v>19</v>
      </c>
      <c r="L375" s="45"/>
      <c r="M375" s="220" t="s">
        <v>19</v>
      </c>
      <c r="N375" s="221" t="s">
        <v>44</v>
      </c>
      <c r="O375" s="85"/>
      <c r="P375" s="222">
        <f>O375*H375</f>
        <v>0</v>
      </c>
      <c r="Q375" s="222">
        <v>0</v>
      </c>
      <c r="R375" s="222">
        <f>Q375*H375</f>
        <v>0</v>
      </c>
      <c r="S375" s="222">
        <v>0</v>
      </c>
      <c r="T375" s="223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4" t="s">
        <v>146</v>
      </c>
      <c r="AT375" s="224" t="s">
        <v>141</v>
      </c>
      <c r="AU375" s="224" t="s">
        <v>83</v>
      </c>
      <c r="AY375" s="18" t="s">
        <v>139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8" t="s">
        <v>80</v>
      </c>
      <c r="BK375" s="225">
        <f>ROUND(I375*H375,2)</f>
        <v>0</v>
      </c>
      <c r="BL375" s="18" t="s">
        <v>146</v>
      </c>
      <c r="BM375" s="224" t="s">
        <v>791</v>
      </c>
    </row>
    <row r="376" s="2" customFormat="1">
      <c r="A376" s="39"/>
      <c r="B376" s="40"/>
      <c r="C376" s="41"/>
      <c r="D376" s="233" t="s">
        <v>304</v>
      </c>
      <c r="E376" s="41"/>
      <c r="F376" s="291" t="s">
        <v>792</v>
      </c>
      <c r="G376" s="41"/>
      <c r="H376" s="41"/>
      <c r="I376" s="228"/>
      <c r="J376" s="41"/>
      <c r="K376" s="41"/>
      <c r="L376" s="45"/>
      <c r="M376" s="229"/>
      <c r="N376" s="230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304</v>
      </c>
      <c r="AU376" s="18" t="s">
        <v>83</v>
      </c>
    </row>
    <row r="377" s="14" customFormat="1">
      <c r="A377" s="14"/>
      <c r="B377" s="242"/>
      <c r="C377" s="243"/>
      <c r="D377" s="233" t="s">
        <v>150</v>
      </c>
      <c r="E377" s="244" t="s">
        <v>19</v>
      </c>
      <c r="F377" s="245" t="s">
        <v>80</v>
      </c>
      <c r="G377" s="243"/>
      <c r="H377" s="246">
        <v>1</v>
      </c>
      <c r="I377" s="247"/>
      <c r="J377" s="243"/>
      <c r="K377" s="243"/>
      <c r="L377" s="248"/>
      <c r="M377" s="249"/>
      <c r="N377" s="250"/>
      <c r="O377" s="250"/>
      <c r="P377" s="250"/>
      <c r="Q377" s="250"/>
      <c r="R377" s="250"/>
      <c r="S377" s="250"/>
      <c r="T377" s="25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2" t="s">
        <v>150</v>
      </c>
      <c r="AU377" s="252" t="s">
        <v>83</v>
      </c>
      <c r="AV377" s="14" t="s">
        <v>83</v>
      </c>
      <c r="AW377" s="14" t="s">
        <v>35</v>
      </c>
      <c r="AX377" s="14" t="s">
        <v>73</v>
      </c>
      <c r="AY377" s="252" t="s">
        <v>139</v>
      </c>
    </row>
    <row r="378" s="15" customFormat="1">
      <c r="A378" s="15"/>
      <c r="B378" s="253"/>
      <c r="C378" s="254"/>
      <c r="D378" s="233" t="s">
        <v>150</v>
      </c>
      <c r="E378" s="255" t="s">
        <v>19</v>
      </c>
      <c r="F378" s="256" t="s">
        <v>183</v>
      </c>
      <c r="G378" s="254"/>
      <c r="H378" s="257">
        <v>1</v>
      </c>
      <c r="I378" s="258"/>
      <c r="J378" s="254"/>
      <c r="K378" s="254"/>
      <c r="L378" s="259"/>
      <c r="M378" s="260"/>
      <c r="N378" s="261"/>
      <c r="O378" s="261"/>
      <c r="P378" s="261"/>
      <c r="Q378" s="261"/>
      <c r="R378" s="261"/>
      <c r="S378" s="261"/>
      <c r="T378" s="262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3" t="s">
        <v>150</v>
      </c>
      <c r="AU378" s="263" t="s">
        <v>83</v>
      </c>
      <c r="AV378" s="15" t="s">
        <v>146</v>
      </c>
      <c r="AW378" s="15" t="s">
        <v>35</v>
      </c>
      <c r="AX378" s="15" t="s">
        <v>80</v>
      </c>
      <c r="AY378" s="263" t="s">
        <v>139</v>
      </c>
    </row>
    <row r="379" s="2" customFormat="1" ht="24.15" customHeight="1">
      <c r="A379" s="39"/>
      <c r="B379" s="40"/>
      <c r="C379" s="213" t="s">
        <v>616</v>
      </c>
      <c r="D379" s="213" t="s">
        <v>141</v>
      </c>
      <c r="E379" s="214" t="s">
        <v>793</v>
      </c>
      <c r="F379" s="215" t="s">
        <v>794</v>
      </c>
      <c r="G379" s="216" t="s">
        <v>317</v>
      </c>
      <c r="H379" s="217">
        <v>1</v>
      </c>
      <c r="I379" s="218"/>
      <c r="J379" s="219">
        <f>ROUND(I379*H379,2)</f>
        <v>0</v>
      </c>
      <c r="K379" s="215" t="s">
        <v>19</v>
      </c>
      <c r="L379" s="45"/>
      <c r="M379" s="220" t="s">
        <v>19</v>
      </c>
      <c r="N379" s="221" t="s">
        <v>44</v>
      </c>
      <c r="O379" s="85"/>
      <c r="P379" s="222">
        <f>O379*H379</f>
        <v>0</v>
      </c>
      <c r="Q379" s="222">
        <v>0</v>
      </c>
      <c r="R379" s="222">
        <f>Q379*H379</f>
        <v>0</v>
      </c>
      <c r="S379" s="222">
        <v>0</v>
      </c>
      <c r="T379" s="223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4" t="s">
        <v>146</v>
      </c>
      <c r="AT379" s="224" t="s">
        <v>141</v>
      </c>
      <c r="AU379" s="224" t="s">
        <v>83</v>
      </c>
      <c r="AY379" s="18" t="s">
        <v>139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18" t="s">
        <v>80</v>
      </c>
      <c r="BK379" s="225">
        <f>ROUND(I379*H379,2)</f>
        <v>0</v>
      </c>
      <c r="BL379" s="18" t="s">
        <v>146</v>
      </c>
      <c r="BM379" s="224" t="s">
        <v>795</v>
      </c>
    </row>
    <row r="380" s="2" customFormat="1">
      <c r="A380" s="39"/>
      <c r="B380" s="40"/>
      <c r="C380" s="41"/>
      <c r="D380" s="233" t="s">
        <v>304</v>
      </c>
      <c r="E380" s="41"/>
      <c r="F380" s="291" t="s">
        <v>796</v>
      </c>
      <c r="G380" s="41"/>
      <c r="H380" s="41"/>
      <c r="I380" s="228"/>
      <c r="J380" s="41"/>
      <c r="K380" s="41"/>
      <c r="L380" s="45"/>
      <c r="M380" s="229"/>
      <c r="N380" s="230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304</v>
      </c>
      <c r="AU380" s="18" t="s">
        <v>83</v>
      </c>
    </row>
    <row r="381" s="14" customFormat="1">
      <c r="A381" s="14"/>
      <c r="B381" s="242"/>
      <c r="C381" s="243"/>
      <c r="D381" s="233" t="s">
        <v>150</v>
      </c>
      <c r="E381" s="244" t="s">
        <v>19</v>
      </c>
      <c r="F381" s="245" t="s">
        <v>80</v>
      </c>
      <c r="G381" s="243"/>
      <c r="H381" s="246">
        <v>1</v>
      </c>
      <c r="I381" s="247"/>
      <c r="J381" s="243"/>
      <c r="K381" s="243"/>
      <c r="L381" s="248"/>
      <c r="M381" s="249"/>
      <c r="N381" s="250"/>
      <c r="O381" s="250"/>
      <c r="P381" s="250"/>
      <c r="Q381" s="250"/>
      <c r="R381" s="250"/>
      <c r="S381" s="250"/>
      <c r="T381" s="251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2" t="s">
        <v>150</v>
      </c>
      <c r="AU381" s="252" t="s">
        <v>83</v>
      </c>
      <c r="AV381" s="14" t="s">
        <v>83</v>
      </c>
      <c r="AW381" s="14" t="s">
        <v>35</v>
      </c>
      <c r="AX381" s="14" t="s">
        <v>73</v>
      </c>
      <c r="AY381" s="252" t="s">
        <v>139</v>
      </c>
    </row>
    <row r="382" s="15" customFormat="1">
      <c r="A382" s="15"/>
      <c r="B382" s="253"/>
      <c r="C382" s="254"/>
      <c r="D382" s="233" t="s">
        <v>150</v>
      </c>
      <c r="E382" s="255" t="s">
        <v>19</v>
      </c>
      <c r="F382" s="256" t="s">
        <v>183</v>
      </c>
      <c r="G382" s="254"/>
      <c r="H382" s="257">
        <v>1</v>
      </c>
      <c r="I382" s="258"/>
      <c r="J382" s="254"/>
      <c r="K382" s="254"/>
      <c r="L382" s="259"/>
      <c r="M382" s="260"/>
      <c r="N382" s="261"/>
      <c r="O382" s="261"/>
      <c r="P382" s="261"/>
      <c r="Q382" s="261"/>
      <c r="R382" s="261"/>
      <c r="S382" s="261"/>
      <c r="T382" s="262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3" t="s">
        <v>150</v>
      </c>
      <c r="AU382" s="263" t="s">
        <v>83</v>
      </c>
      <c r="AV382" s="15" t="s">
        <v>146</v>
      </c>
      <c r="AW382" s="15" t="s">
        <v>35</v>
      </c>
      <c r="AX382" s="15" t="s">
        <v>80</v>
      </c>
      <c r="AY382" s="263" t="s">
        <v>139</v>
      </c>
    </row>
    <row r="383" s="12" customFormat="1" ht="22.8" customHeight="1">
      <c r="A383" s="12"/>
      <c r="B383" s="197"/>
      <c r="C383" s="198"/>
      <c r="D383" s="199" t="s">
        <v>72</v>
      </c>
      <c r="E383" s="211" t="s">
        <v>279</v>
      </c>
      <c r="F383" s="211" t="s">
        <v>280</v>
      </c>
      <c r="G383" s="198"/>
      <c r="H383" s="198"/>
      <c r="I383" s="201"/>
      <c r="J383" s="212">
        <f>BK383</f>
        <v>0</v>
      </c>
      <c r="K383" s="198"/>
      <c r="L383" s="203"/>
      <c r="M383" s="204"/>
      <c r="N383" s="205"/>
      <c r="O383" s="205"/>
      <c r="P383" s="206">
        <f>SUM(P384:P390)</f>
        <v>0</v>
      </c>
      <c r="Q383" s="205"/>
      <c r="R383" s="206">
        <f>SUM(R384:R390)</f>
        <v>0</v>
      </c>
      <c r="S383" s="205"/>
      <c r="T383" s="207">
        <f>SUM(T384:T390)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08" t="s">
        <v>80</v>
      </c>
      <c r="AT383" s="209" t="s">
        <v>72</v>
      </c>
      <c r="AU383" s="209" t="s">
        <v>80</v>
      </c>
      <c r="AY383" s="208" t="s">
        <v>139</v>
      </c>
      <c r="BK383" s="210">
        <f>SUM(BK384:BK390)</f>
        <v>0</v>
      </c>
    </row>
    <row r="384" s="2" customFormat="1" ht="37.8" customHeight="1">
      <c r="A384" s="39"/>
      <c r="B384" s="40"/>
      <c r="C384" s="213" t="s">
        <v>797</v>
      </c>
      <c r="D384" s="213" t="s">
        <v>141</v>
      </c>
      <c r="E384" s="214" t="s">
        <v>798</v>
      </c>
      <c r="F384" s="215" t="s">
        <v>799</v>
      </c>
      <c r="G384" s="216" t="s">
        <v>284</v>
      </c>
      <c r="H384" s="217">
        <v>19.079999999999998</v>
      </c>
      <c r="I384" s="218"/>
      <c r="J384" s="219">
        <f>ROUND(I384*H384,2)</f>
        <v>0</v>
      </c>
      <c r="K384" s="215" t="s">
        <v>19</v>
      </c>
      <c r="L384" s="45"/>
      <c r="M384" s="220" t="s">
        <v>19</v>
      </c>
      <c r="N384" s="221" t="s">
        <v>44</v>
      </c>
      <c r="O384" s="85"/>
      <c r="P384" s="222">
        <f>O384*H384</f>
        <v>0</v>
      </c>
      <c r="Q384" s="222">
        <v>0</v>
      </c>
      <c r="R384" s="222">
        <f>Q384*H384</f>
        <v>0</v>
      </c>
      <c r="S384" s="222">
        <v>0</v>
      </c>
      <c r="T384" s="223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4" t="s">
        <v>146</v>
      </c>
      <c r="AT384" s="224" t="s">
        <v>141</v>
      </c>
      <c r="AU384" s="224" t="s">
        <v>83</v>
      </c>
      <c r="AY384" s="18" t="s">
        <v>139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8" t="s">
        <v>80</v>
      </c>
      <c r="BK384" s="225">
        <f>ROUND(I384*H384,2)</f>
        <v>0</v>
      </c>
      <c r="BL384" s="18" t="s">
        <v>146</v>
      </c>
      <c r="BM384" s="224" t="s">
        <v>800</v>
      </c>
    </row>
    <row r="385" s="2" customFormat="1">
      <c r="A385" s="39"/>
      <c r="B385" s="40"/>
      <c r="C385" s="41"/>
      <c r="D385" s="233" t="s">
        <v>304</v>
      </c>
      <c r="E385" s="41"/>
      <c r="F385" s="291" t="s">
        <v>801</v>
      </c>
      <c r="G385" s="41"/>
      <c r="H385" s="41"/>
      <c r="I385" s="228"/>
      <c r="J385" s="41"/>
      <c r="K385" s="41"/>
      <c r="L385" s="45"/>
      <c r="M385" s="229"/>
      <c r="N385" s="230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304</v>
      </c>
      <c r="AU385" s="18" t="s">
        <v>83</v>
      </c>
    </row>
    <row r="386" s="14" customFormat="1">
      <c r="A386" s="14"/>
      <c r="B386" s="242"/>
      <c r="C386" s="243"/>
      <c r="D386" s="233" t="s">
        <v>150</v>
      </c>
      <c r="E386" s="244" t="s">
        <v>19</v>
      </c>
      <c r="F386" s="245" t="s">
        <v>802</v>
      </c>
      <c r="G386" s="243"/>
      <c r="H386" s="246">
        <v>6.5800000000000001</v>
      </c>
      <c r="I386" s="247"/>
      <c r="J386" s="243"/>
      <c r="K386" s="243"/>
      <c r="L386" s="248"/>
      <c r="M386" s="249"/>
      <c r="N386" s="250"/>
      <c r="O386" s="250"/>
      <c r="P386" s="250"/>
      <c r="Q386" s="250"/>
      <c r="R386" s="250"/>
      <c r="S386" s="250"/>
      <c r="T386" s="25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2" t="s">
        <v>150</v>
      </c>
      <c r="AU386" s="252" t="s">
        <v>83</v>
      </c>
      <c r="AV386" s="14" t="s">
        <v>83</v>
      </c>
      <c r="AW386" s="14" t="s">
        <v>35</v>
      </c>
      <c r="AX386" s="14" t="s">
        <v>73</v>
      </c>
      <c r="AY386" s="252" t="s">
        <v>139</v>
      </c>
    </row>
    <row r="387" s="14" customFormat="1">
      <c r="A387" s="14"/>
      <c r="B387" s="242"/>
      <c r="C387" s="243"/>
      <c r="D387" s="233" t="s">
        <v>150</v>
      </c>
      <c r="E387" s="244" t="s">
        <v>19</v>
      </c>
      <c r="F387" s="245" t="s">
        <v>803</v>
      </c>
      <c r="G387" s="243"/>
      <c r="H387" s="246">
        <v>9.6999999999999993</v>
      </c>
      <c r="I387" s="247"/>
      <c r="J387" s="243"/>
      <c r="K387" s="243"/>
      <c r="L387" s="248"/>
      <c r="M387" s="249"/>
      <c r="N387" s="250"/>
      <c r="O387" s="250"/>
      <c r="P387" s="250"/>
      <c r="Q387" s="250"/>
      <c r="R387" s="250"/>
      <c r="S387" s="250"/>
      <c r="T387" s="25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2" t="s">
        <v>150</v>
      </c>
      <c r="AU387" s="252" t="s">
        <v>83</v>
      </c>
      <c r="AV387" s="14" t="s">
        <v>83</v>
      </c>
      <c r="AW387" s="14" t="s">
        <v>35</v>
      </c>
      <c r="AX387" s="14" t="s">
        <v>73</v>
      </c>
      <c r="AY387" s="252" t="s">
        <v>139</v>
      </c>
    </row>
    <row r="388" s="14" customFormat="1">
      <c r="A388" s="14"/>
      <c r="B388" s="242"/>
      <c r="C388" s="243"/>
      <c r="D388" s="233" t="s">
        <v>150</v>
      </c>
      <c r="E388" s="244" t="s">
        <v>19</v>
      </c>
      <c r="F388" s="245" t="s">
        <v>804</v>
      </c>
      <c r="G388" s="243"/>
      <c r="H388" s="246">
        <v>1.5</v>
      </c>
      <c r="I388" s="247"/>
      <c r="J388" s="243"/>
      <c r="K388" s="243"/>
      <c r="L388" s="248"/>
      <c r="M388" s="249"/>
      <c r="N388" s="250"/>
      <c r="O388" s="250"/>
      <c r="P388" s="250"/>
      <c r="Q388" s="250"/>
      <c r="R388" s="250"/>
      <c r="S388" s="250"/>
      <c r="T388" s="25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2" t="s">
        <v>150</v>
      </c>
      <c r="AU388" s="252" t="s">
        <v>83</v>
      </c>
      <c r="AV388" s="14" t="s">
        <v>83</v>
      </c>
      <c r="AW388" s="14" t="s">
        <v>35</v>
      </c>
      <c r="AX388" s="14" t="s">
        <v>73</v>
      </c>
      <c r="AY388" s="252" t="s">
        <v>139</v>
      </c>
    </row>
    <row r="389" s="14" customFormat="1">
      <c r="A389" s="14"/>
      <c r="B389" s="242"/>
      <c r="C389" s="243"/>
      <c r="D389" s="233" t="s">
        <v>150</v>
      </c>
      <c r="E389" s="244" t="s">
        <v>19</v>
      </c>
      <c r="F389" s="245" t="s">
        <v>805</v>
      </c>
      <c r="G389" s="243"/>
      <c r="H389" s="246">
        <v>1.3</v>
      </c>
      <c r="I389" s="247"/>
      <c r="J389" s="243"/>
      <c r="K389" s="243"/>
      <c r="L389" s="248"/>
      <c r="M389" s="249"/>
      <c r="N389" s="250"/>
      <c r="O389" s="250"/>
      <c r="P389" s="250"/>
      <c r="Q389" s="250"/>
      <c r="R389" s="250"/>
      <c r="S389" s="250"/>
      <c r="T389" s="25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2" t="s">
        <v>150</v>
      </c>
      <c r="AU389" s="252" t="s">
        <v>83</v>
      </c>
      <c r="AV389" s="14" t="s">
        <v>83</v>
      </c>
      <c r="AW389" s="14" t="s">
        <v>35</v>
      </c>
      <c r="AX389" s="14" t="s">
        <v>73</v>
      </c>
      <c r="AY389" s="252" t="s">
        <v>139</v>
      </c>
    </row>
    <row r="390" s="15" customFormat="1">
      <c r="A390" s="15"/>
      <c r="B390" s="253"/>
      <c r="C390" s="254"/>
      <c r="D390" s="233" t="s">
        <v>150</v>
      </c>
      <c r="E390" s="255" t="s">
        <v>19</v>
      </c>
      <c r="F390" s="256" t="s">
        <v>183</v>
      </c>
      <c r="G390" s="254"/>
      <c r="H390" s="257">
        <v>19.080000000000002</v>
      </c>
      <c r="I390" s="258"/>
      <c r="J390" s="254"/>
      <c r="K390" s="254"/>
      <c r="L390" s="259"/>
      <c r="M390" s="260"/>
      <c r="N390" s="261"/>
      <c r="O390" s="261"/>
      <c r="P390" s="261"/>
      <c r="Q390" s="261"/>
      <c r="R390" s="261"/>
      <c r="S390" s="261"/>
      <c r="T390" s="262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3" t="s">
        <v>150</v>
      </c>
      <c r="AU390" s="263" t="s">
        <v>83</v>
      </c>
      <c r="AV390" s="15" t="s">
        <v>146</v>
      </c>
      <c r="AW390" s="15" t="s">
        <v>35</v>
      </c>
      <c r="AX390" s="15" t="s">
        <v>80</v>
      </c>
      <c r="AY390" s="263" t="s">
        <v>139</v>
      </c>
    </row>
    <row r="391" s="12" customFormat="1" ht="22.8" customHeight="1">
      <c r="A391" s="12"/>
      <c r="B391" s="197"/>
      <c r="C391" s="198"/>
      <c r="D391" s="199" t="s">
        <v>72</v>
      </c>
      <c r="E391" s="211" t="s">
        <v>286</v>
      </c>
      <c r="F391" s="211" t="s">
        <v>287</v>
      </c>
      <c r="G391" s="198"/>
      <c r="H391" s="198"/>
      <c r="I391" s="201"/>
      <c r="J391" s="212">
        <f>BK391</f>
        <v>0</v>
      </c>
      <c r="K391" s="198"/>
      <c r="L391" s="203"/>
      <c r="M391" s="204"/>
      <c r="N391" s="205"/>
      <c r="O391" s="205"/>
      <c r="P391" s="206">
        <f>SUM(P392:P395)</f>
        <v>0</v>
      </c>
      <c r="Q391" s="205"/>
      <c r="R391" s="206">
        <f>SUM(R392:R395)</f>
        <v>0</v>
      </c>
      <c r="S391" s="205"/>
      <c r="T391" s="207">
        <f>SUM(T392:T395)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08" t="s">
        <v>80</v>
      </c>
      <c r="AT391" s="209" t="s">
        <v>72</v>
      </c>
      <c r="AU391" s="209" t="s">
        <v>80</v>
      </c>
      <c r="AY391" s="208" t="s">
        <v>139</v>
      </c>
      <c r="BK391" s="210">
        <f>SUM(BK392:BK395)</f>
        <v>0</v>
      </c>
    </row>
    <row r="392" s="2" customFormat="1" ht="24.15" customHeight="1">
      <c r="A392" s="39"/>
      <c r="B392" s="40"/>
      <c r="C392" s="213" t="s">
        <v>610</v>
      </c>
      <c r="D392" s="213" t="s">
        <v>141</v>
      </c>
      <c r="E392" s="214" t="s">
        <v>806</v>
      </c>
      <c r="F392" s="215" t="s">
        <v>807</v>
      </c>
      <c r="G392" s="216" t="s">
        <v>284</v>
      </c>
      <c r="H392" s="217">
        <v>124.59999999999999</v>
      </c>
      <c r="I392" s="218"/>
      <c r="J392" s="219">
        <f>ROUND(I392*H392,2)</f>
        <v>0</v>
      </c>
      <c r="K392" s="215" t="s">
        <v>145</v>
      </c>
      <c r="L392" s="45"/>
      <c r="M392" s="220" t="s">
        <v>19</v>
      </c>
      <c r="N392" s="221" t="s">
        <v>44</v>
      </c>
      <c r="O392" s="85"/>
      <c r="P392" s="222">
        <f>O392*H392</f>
        <v>0</v>
      </c>
      <c r="Q392" s="222">
        <v>0</v>
      </c>
      <c r="R392" s="222">
        <f>Q392*H392</f>
        <v>0</v>
      </c>
      <c r="S392" s="222">
        <v>0</v>
      </c>
      <c r="T392" s="223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4" t="s">
        <v>146</v>
      </c>
      <c r="AT392" s="224" t="s">
        <v>141</v>
      </c>
      <c r="AU392" s="224" t="s">
        <v>83</v>
      </c>
      <c r="AY392" s="18" t="s">
        <v>139</v>
      </c>
      <c r="BE392" s="225">
        <f>IF(N392="základní",J392,0)</f>
        <v>0</v>
      </c>
      <c r="BF392" s="225">
        <f>IF(N392="snížená",J392,0)</f>
        <v>0</v>
      </c>
      <c r="BG392" s="225">
        <f>IF(N392="zákl. přenesená",J392,0)</f>
        <v>0</v>
      </c>
      <c r="BH392" s="225">
        <f>IF(N392="sníž. přenesená",J392,0)</f>
        <v>0</v>
      </c>
      <c r="BI392" s="225">
        <f>IF(N392="nulová",J392,0)</f>
        <v>0</v>
      </c>
      <c r="BJ392" s="18" t="s">
        <v>80</v>
      </c>
      <c r="BK392" s="225">
        <f>ROUND(I392*H392,2)</f>
        <v>0</v>
      </c>
      <c r="BL392" s="18" t="s">
        <v>146</v>
      </c>
      <c r="BM392" s="224" t="s">
        <v>808</v>
      </c>
    </row>
    <row r="393" s="2" customFormat="1">
      <c r="A393" s="39"/>
      <c r="B393" s="40"/>
      <c r="C393" s="41"/>
      <c r="D393" s="226" t="s">
        <v>148</v>
      </c>
      <c r="E393" s="41"/>
      <c r="F393" s="227" t="s">
        <v>809</v>
      </c>
      <c r="G393" s="41"/>
      <c r="H393" s="41"/>
      <c r="I393" s="228"/>
      <c r="J393" s="41"/>
      <c r="K393" s="41"/>
      <c r="L393" s="45"/>
      <c r="M393" s="229"/>
      <c r="N393" s="230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148</v>
      </c>
      <c r="AU393" s="18" t="s">
        <v>83</v>
      </c>
    </row>
    <row r="394" s="14" customFormat="1">
      <c r="A394" s="14"/>
      <c r="B394" s="242"/>
      <c r="C394" s="243"/>
      <c r="D394" s="233" t="s">
        <v>150</v>
      </c>
      <c r="E394" s="244" t="s">
        <v>19</v>
      </c>
      <c r="F394" s="245" t="s">
        <v>810</v>
      </c>
      <c r="G394" s="243"/>
      <c r="H394" s="246">
        <v>124.59999999999999</v>
      </c>
      <c r="I394" s="247"/>
      <c r="J394" s="243"/>
      <c r="K394" s="243"/>
      <c r="L394" s="248"/>
      <c r="M394" s="249"/>
      <c r="N394" s="250"/>
      <c r="O394" s="250"/>
      <c r="P394" s="250"/>
      <c r="Q394" s="250"/>
      <c r="R394" s="250"/>
      <c r="S394" s="250"/>
      <c r="T394" s="25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2" t="s">
        <v>150</v>
      </c>
      <c r="AU394" s="252" t="s">
        <v>83</v>
      </c>
      <c r="AV394" s="14" t="s">
        <v>83</v>
      </c>
      <c r="AW394" s="14" t="s">
        <v>35</v>
      </c>
      <c r="AX394" s="14" t="s">
        <v>73</v>
      </c>
      <c r="AY394" s="252" t="s">
        <v>139</v>
      </c>
    </row>
    <row r="395" s="15" customFormat="1">
      <c r="A395" s="15"/>
      <c r="B395" s="253"/>
      <c r="C395" s="254"/>
      <c r="D395" s="233" t="s">
        <v>150</v>
      </c>
      <c r="E395" s="255" t="s">
        <v>19</v>
      </c>
      <c r="F395" s="256" t="s">
        <v>183</v>
      </c>
      <c r="G395" s="254"/>
      <c r="H395" s="257">
        <v>124.59999999999999</v>
      </c>
      <c r="I395" s="258"/>
      <c r="J395" s="254"/>
      <c r="K395" s="254"/>
      <c r="L395" s="259"/>
      <c r="M395" s="295"/>
      <c r="N395" s="296"/>
      <c r="O395" s="296"/>
      <c r="P395" s="296"/>
      <c r="Q395" s="296"/>
      <c r="R395" s="296"/>
      <c r="S395" s="296"/>
      <c r="T395" s="297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63" t="s">
        <v>150</v>
      </c>
      <c r="AU395" s="263" t="s">
        <v>83</v>
      </c>
      <c r="AV395" s="15" t="s">
        <v>146</v>
      </c>
      <c r="AW395" s="15" t="s">
        <v>35</v>
      </c>
      <c r="AX395" s="15" t="s">
        <v>80</v>
      </c>
      <c r="AY395" s="263" t="s">
        <v>139</v>
      </c>
    </row>
    <row r="396" s="2" customFormat="1" ht="6.96" customHeight="1">
      <c r="A396" s="39"/>
      <c r="B396" s="60"/>
      <c r="C396" s="61"/>
      <c r="D396" s="61"/>
      <c r="E396" s="61"/>
      <c r="F396" s="61"/>
      <c r="G396" s="61"/>
      <c r="H396" s="61"/>
      <c r="I396" s="61"/>
      <c r="J396" s="61"/>
      <c r="K396" s="61"/>
      <c r="L396" s="45"/>
      <c r="M396" s="39"/>
      <c r="O396" s="39"/>
      <c r="P396" s="39"/>
      <c r="Q396" s="39"/>
      <c r="R396" s="39"/>
      <c r="S396" s="39"/>
      <c r="T396" s="39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</row>
  </sheetData>
  <sheetProtection sheet="1" autoFilter="0" formatColumns="0" formatRows="0" objects="1" scenarios="1" spinCount="100000" saltValue="fquxhclED6fYz+MOk7n32hwOYxmDv+BSDs8JPRwpjq8h09mCQvUsXEFbqSQnjrq+DRz5J+8ciUKWlx2qhgUVBw==" hashValue="dimc7L1JMH5p/CU89R0r+HJjoIoijZhce6XLpxSQhrCs7RZAFJ8ShXAlI95QJ+mU4Efs02QAlGzYR1eacyc5PQ==" algorithmName="SHA-512" password="CC35"/>
  <autoFilter ref="C93:K3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8" r:id="rId1" display="https://podminky.urs.cz/item/CS_URS_2025_01/111151102"/>
    <hyperlink ref="F103" r:id="rId2" display="https://podminky.urs.cz/item/CS_URS_2025_01/114203103"/>
    <hyperlink ref="F107" r:id="rId3" display="https://podminky.urs.cz/item/CS_URS_2025_01/114203202"/>
    <hyperlink ref="F116" r:id="rId4" display="https://podminky.urs.cz/item/CS_URS_2025_01/121151103"/>
    <hyperlink ref="F120" r:id="rId5" display="https://podminky.urs.cz/item/CS_URS_2025_01/124153101"/>
    <hyperlink ref="F124" r:id="rId6" display="https://podminky.urs.cz/item/CS_URS_2025_01/127751101"/>
    <hyperlink ref="F129" r:id="rId7" display="https://podminky.urs.cz/item/CS_URS_2025_01/131153203"/>
    <hyperlink ref="F133" r:id="rId8" display="https://podminky.urs.cz/item/CS_URS_2025_01/131253202"/>
    <hyperlink ref="F137" r:id="rId9" display="https://podminky.urs.cz/item/CS_URS_2025_01/162251102"/>
    <hyperlink ref="F141" r:id="rId10" display="https://podminky.urs.cz/item/CS_URS_2025_01/16715111"/>
    <hyperlink ref="F145" r:id="rId11" display="https://podminky.urs.cz/item/CS_URS_2025_01/167151121"/>
    <hyperlink ref="F149" r:id="rId12" display="https://podminky.urs.cz/item/CS_URS_2025_01/171151111"/>
    <hyperlink ref="F154" r:id="rId13" display="https://podminky.urs.cz/item/CS_URS_2025_01/171251101"/>
    <hyperlink ref="F158" r:id="rId14" display="https://podminky.urs.cz/item/CS_URS_2025_01/174151101"/>
    <hyperlink ref="F162" r:id="rId15" display="https://podminky.urs.cz/item/CS_URS_2025_01/181351003"/>
    <hyperlink ref="F166" r:id="rId16" display="https://podminky.urs.cz/item/CS_URS_2025_01/181411121"/>
    <hyperlink ref="F182" r:id="rId17" display="https://podminky.urs.cz/item/CS_URS_2025_01/211531111"/>
    <hyperlink ref="F187" r:id="rId18" display="https://podminky.urs.cz/item/CS_URS_2025_01/211971121"/>
    <hyperlink ref="F199" r:id="rId19" display="https://podminky.urs.cz/item/CS_URS_2025_01/212755215"/>
    <hyperlink ref="F212" r:id="rId20" display="https://podminky.urs.cz/item/CS_URS_2024_01/311101211"/>
    <hyperlink ref="F220" r:id="rId21" display="https://podminky.urs.cz/item/CS_URS_2025_01/321222111"/>
    <hyperlink ref="F228" r:id="rId22" display="https://podminky.urs.cz/item/CS_URS_2025_01/321321115"/>
    <hyperlink ref="F234" r:id="rId23" display="https://podminky.urs.cz/item/CS_URS_2025_01/321321116"/>
    <hyperlink ref="F239" r:id="rId24" display="https://podminky.urs.cz/item/CS_URS_2025_01/321351010"/>
    <hyperlink ref="F245" r:id="rId25" display="https://podminky.urs.cz/item/CS_URS_2025_01/321352010"/>
    <hyperlink ref="F249" r:id="rId26" display="https://podminky.urs.cz/item/CS_URS_2025_01/321366111"/>
    <hyperlink ref="F254" r:id="rId27" display="https://podminky.urs.cz/item/CS_URS_2025_01/321366112"/>
    <hyperlink ref="F258" r:id="rId28" display="https://podminky.urs.cz/item/CS_URS_2025_01/321368211"/>
    <hyperlink ref="F264" r:id="rId29" display="https://podminky.urs.cz/item/CS_URS_2025_01/451317113"/>
    <hyperlink ref="F268" r:id="rId30" display="https://podminky.urs.cz/item/CS_URS_2025_01/452321172"/>
    <hyperlink ref="F273" r:id="rId31" display="https://podminky.urs.cz/item/CS_URS_2025_01/452351111"/>
    <hyperlink ref="F277" r:id="rId32" display="https://podminky.urs.cz/item/CS_URS_2025_01/452351112"/>
    <hyperlink ref="F281" r:id="rId33" display="https://podminky.urs.cz/item/CS_URS_2025_01/457531112"/>
    <hyperlink ref="F285" r:id="rId34" display="https://podminky.urs.cz/item/CS_URS_2025_01/457971111"/>
    <hyperlink ref="F293" r:id="rId35" display="https://podminky.urs.cz/item/CS_URS_2025_01/461211721"/>
    <hyperlink ref="F298" r:id="rId36" display="https://podminky.urs.cz/item/CS_URS_2025_01/462512270"/>
    <hyperlink ref="F307" r:id="rId37" display="https://podminky.urs.cz/item/CS_URS_2025_01/462519002"/>
    <hyperlink ref="F312" r:id="rId38" display="https://podminky.urs.cz/item/CS_URS_2025_01/465518317"/>
    <hyperlink ref="F318" r:id="rId39" display="https://podminky.urs.cz/item/CS_URS_2025_01/624631412"/>
    <hyperlink ref="F323" r:id="rId40" display="https://podminky.urs.cz/item/CS_URS_2025_01/931992121"/>
    <hyperlink ref="F327" r:id="rId41" display="https://podminky.urs.cz/item/CS_URS_2025_01/931994102"/>
    <hyperlink ref="F331" r:id="rId42" display="https://podminky.urs.cz/item/CS_URS_2025_01/931994106"/>
    <hyperlink ref="F339" r:id="rId43" display="https://podminky.urs.cz/item/CS_URS_2025_01/953241211"/>
    <hyperlink ref="F344" r:id="rId44" display="https://podminky.urs.cz/item/CS_URS_2025_01/953334121"/>
    <hyperlink ref="F357" r:id="rId45" display="https://podminky.urs.cz/item/CS_URS_2025_01/960211251"/>
    <hyperlink ref="F364" r:id="rId46" display="https://podminky.urs.cz/item/CS_URS_2025_01/977211133"/>
    <hyperlink ref="F369" r:id="rId47" display="https://podminky.urs.cz/item/CS_URS_2025_01/985331113"/>
    <hyperlink ref="F393" r:id="rId48" display="https://podminky.urs.cz/item/CS_URS_2025_01/9983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83</v>
      </c>
    </row>
    <row r="4" hidden="1" s="1" customFormat="1" ht="24.96" customHeight="1">
      <c r="B4" s="21"/>
      <c r="D4" s="141" t="s">
        <v>106</v>
      </c>
      <c r="L4" s="21"/>
      <c r="M4" s="142" t="s">
        <v>10</v>
      </c>
      <c r="AT4" s="18" t="s">
        <v>35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3" t="s">
        <v>16</v>
      </c>
      <c r="L6" s="21"/>
    </row>
    <row r="7" hidden="1" s="1" customFormat="1" ht="16.5" customHeight="1">
      <c r="B7" s="21"/>
      <c r="E7" s="144" t="str">
        <f>'Rekapitulace stavby'!K6</f>
        <v>Novohradka, Ležák, Hrochův Týnec, obnova vodního toku</v>
      </c>
      <c r="F7" s="143"/>
      <c r="G7" s="143"/>
      <c r="H7" s="143"/>
      <c r="L7" s="21"/>
    </row>
    <row r="8" hidden="1" s="1" customFormat="1" ht="12" customHeight="1">
      <c r="B8" s="21"/>
      <c r="D8" s="143" t="s">
        <v>107</v>
      </c>
      <c r="L8" s="21"/>
    </row>
    <row r="9" hidden="1" s="2" customFormat="1" ht="16.5" customHeight="1">
      <c r="A9" s="39"/>
      <c r="B9" s="45"/>
      <c r="C9" s="39"/>
      <c r="D9" s="39"/>
      <c r="E9" s="144" t="s">
        <v>443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3" t="s">
        <v>109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6" t="s">
        <v>811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294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27.5.2025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29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71.25" customHeight="1">
      <c r="A29" s="148"/>
      <c r="B29" s="149"/>
      <c r="C29" s="148"/>
      <c r="D29" s="148"/>
      <c r="E29" s="150" t="s">
        <v>38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ROUND((SUM(BE88:BE103)),  2)</f>
        <v>0</v>
      </c>
      <c r="G35" s="39"/>
      <c r="H35" s="39"/>
      <c r="I35" s="158">
        <v>0.20999999999999999</v>
      </c>
      <c r="J35" s="157">
        <f>ROUND(((SUM(BE88:BE103))*I35),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57">
        <f>ROUND((SUM(BF88:BF103)),  2)</f>
        <v>0</v>
      </c>
      <c r="G36" s="39"/>
      <c r="H36" s="39"/>
      <c r="I36" s="158">
        <v>0.12</v>
      </c>
      <c r="J36" s="157">
        <f>ROUND(((SUM(BF88:BF103))*I36),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143" t="s">
        <v>43</v>
      </c>
      <c r="E37" s="143" t="s">
        <v>46</v>
      </c>
      <c r="F37" s="157">
        <f>ROUND((SUM(BG88:BG103)),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ROUND((SUM(BH88:BH103)),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ROUND((SUM(BI88:BI103)),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113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Novohradka, Ležák, Hrochův Týnec, obnova vodního toku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443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109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STV2 - Odstranění nánosů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Hrochův Týnec</v>
      </c>
      <c r="G56" s="41"/>
      <c r="H56" s="41"/>
      <c r="I56" s="33" t="s">
        <v>23</v>
      </c>
      <c r="J56" s="73" t="str">
        <f>IF(J14="","",J14)</f>
        <v>27.5.2025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114</v>
      </c>
      <c r="D61" s="172"/>
      <c r="E61" s="172"/>
      <c r="F61" s="172"/>
      <c r="G61" s="172"/>
      <c r="H61" s="172"/>
      <c r="I61" s="172"/>
      <c r="J61" s="173" t="s">
        <v>115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116</v>
      </c>
    </row>
    <row r="64" hidden="1" s="9" customFormat="1" ht="24.96" customHeight="1">
      <c r="A64" s="9"/>
      <c r="B64" s="175"/>
      <c r="C64" s="176"/>
      <c r="D64" s="177" t="s">
        <v>117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118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295</v>
      </c>
      <c r="E66" s="183"/>
      <c r="F66" s="183"/>
      <c r="G66" s="183"/>
      <c r="H66" s="183"/>
      <c r="I66" s="183"/>
      <c r="J66" s="184">
        <f>J100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hidden="1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hidden="1"/>
    <row r="70" hidden="1"/>
    <row r="71" hidden="1"/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124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Novohradka, Ležák, Hrochův Týnec, obnova vodního toku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107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443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109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STV2 - Odstranění nánosů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>Hrochův Týnec</v>
      </c>
      <c r="G82" s="41"/>
      <c r="H82" s="41"/>
      <c r="I82" s="33" t="s">
        <v>23</v>
      </c>
      <c r="J82" s="73" t="str">
        <f>IF(J14="","",J14)</f>
        <v>27.5.2025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E17</f>
        <v>Povodí Labe, státní podnik</v>
      </c>
      <c r="G84" s="41"/>
      <c r="H84" s="41"/>
      <c r="I84" s="33" t="s">
        <v>33</v>
      </c>
      <c r="J84" s="37" t="str">
        <f>E23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31</v>
      </c>
      <c r="D85" s="41"/>
      <c r="E85" s="41"/>
      <c r="F85" s="28" t="str">
        <f>IF(E20="","",E20)</f>
        <v>Vyplň údaj</v>
      </c>
      <c r="G85" s="41"/>
      <c r="H85" s="41"/>
      <c r="I85" s="33" t="s">
        <v>36</v>
      </c>
      <c r="J85" s="37" t="str">
        <f>E26</f>
        <v xml:space="preserve"> 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125</v>
      </c>
      <c r="D87" s="189" t="s">
        <v>58</v>
      </c>
      <c r="E87" s="189" t="s">
        <v>54</v>
      </c>
      <c r="F87" s="189" t="s">
        <v>55</v>
      </c>
      <c r="G87" s="189" t="s">
        <v>126</v>
      </c>
      <c r="H87" s="189" t="s">
        <v>127</v>
      </c>
      <c r="I87" s="189" t="s">
        <v>128</v>
      </c>
      <c r="J87" s="189" t="s">
        <v>115</v>
      </c>
      <c r="K87" s="190" t="s">
        <v>129</v>
      </c>
      <c r="L87" s="191"/>
      <c r="M87" s="93" t="s">
        <v>19</v>
      </c>
      <c r="N87" s="94" t="s">
        <v>43</v>
      </c>
      <c r="O87" s="94" t="s">
        <v>130</v>
      </c>
      <c r="P87" s="94" t="s">
        <v>131</v>
      </c>
      <c r="Q87" s="94" t="s">
        <v>132</v>
      </c>
      <c r="R87" s="94" t="s">
        <v>133</v>
      </c>
      <c r="S87" s="94" t="s">
        <v>134</v>
      </c>
      <c r="T87" s="95" t="s">
        <v>135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136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</f>
        <v>0</v>
      </c>
      <c r="Q88" s="97"/>
      <c r="R88" s="194">
        <f>R89</f>
        <v>0.0045155999999999998</v>
      </c>
      <c r="S88" s="97"/>
      <c r="T88" s="195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72</v>
      </c>
      <c r="AU88" s="18" t="s">
        <v>116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72</v>
      </c>
      <c r="E89" s="200" t="s">
        <v>137</v>
      </c>
      <c r="F89" s="200" t="s">
        <v>138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P90+P100</f>
        <v>0</v>
      </c>
      <c r="Q89" s="205"/>
      <c r="R89" s="206">
        <f>R90+R100</f>
        <v>0.0045155999999999998</v>
      </c>
      <c r="S89" s="205"/>
      <c r="T89" s="207">
        <f>T90+T100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80</v>
      </c>
      <c r="AT89" s="209" t="s">
        <v>72</v>
      </c>
      <c r="AU89" s="209" t="s">
        <v>73</v>
      </c>
      <c r="AY89" s="208" t="s">
        <v>139</v>
      </c>
      <c r="BK89" s="210">
        <f>BK90+BK100</f>
        <v>0</v>
      </c>
    </row>
    <row r="90" s="12" customFormat="1" ht="22.8" customHeight="1">
      <c r="A90" s="12"/>
      <c r="B90" s="197"/>
      <c r="C90" s="198"/>
      <c r="D90" s="199" t="s">
        <v>72</v>
      </c>
      <c r="E90" s="211" t="s">
        <v>80</v>
      </c>
      <c r="F90" s="211" t="s">
        <v>140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SUM(P91:P99)</f>
        <v>0</v>
      </c>
      <c r="Q90" s="205"/>
      <c r="R90" s="206">
        <f>SUM(R91:R99)</f>
        <v>0.0045155999999999998</v>
      </c>
      <c r="S90" s="205"/>
      <c r="T90" s="207">
        <f>SUM(T91:T99)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80</v>
      </c>
      <c r="AT90" s="209" t="s">
        <v>72</v>
      </c>
      <c r="AU90" s="209" t="s">
        <v>80</v>
      </c>
      <c r="AY90" s="208" t="s">
        <v>139</v>
      </c>
      <c r="BK90" s="210">
        <f>SUM(BK91:BK99)</f>
        <v>0</v>
      </c>
    </row>
    <row r="91" s="2" customFormat="1" ht="16.5" customHeight="1">
      <c r="A91" s="39"/>
      <c r="B91" s="40"/>
      <c r="C91" s="213" t="s">
        <v>83</v>
      </c>
      <c r="D91" s="213" t="s">
        <v>141</v>
      </c>
      <c r="E91" s="214" t="s">
        <v>301</v>
      </c>
      <c r="F91" s="215" t="s">
        <v>302</v>
      </c>
      <c r="G91" s="216" t="s">
        <v>144</v>
      </c>
      <c r="H91" s="217">
        <v>568</v>
      </c>
      <c r="I91" s="218"/>
      <c r="J91" s="219">
        <f>ROUND(I91*H91,2)</f>
        <v>0</v>
      </c>
      <c r="K91" s="215" t="s">
        <v>19</v>
      </c>
      <c r="L91" s="45"/>
      <c r="M91" s="220" t="s">
        <v>19</v>
      </c>
      <c r="N91" s="221" t="s">
        <v>46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146</v>
      </c>
      <c r="AT91" s="224" t="s">
        <v>141</v>
      </c>
      <c r="AU91" s="224" t="s">
        <v>83</v>
      </c>
      <c r="AY91" s="18" t="s">
        <v>139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146</v>
      </c>
      <c r="BK91" s="225">
        <f>ROUND(I91*H91,2)</f>
        <v>0</v>
      </c>
      <c r="BL91" s="18" t="s">
        <v>146</v>
      </c>
      <c r="BM91" s="224" t="s">
        <v>303</v>
      </c>
    </row>
    <row r="92" s="2" customFormat="1">
      <c r="A92" s="39"/>
      <c r="B92" s="40"/>
      <c r="C92" s="41"/>
      <c r="D92" s="233" t="s">
        <v>304</v>
      </c>
      <c r="E92" s="41"/>
      <c r="F92" s="291" t="s">
        <v>305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304</v>
      </c>
      <c r="AU92" s="18" t="s">
        <v>83</v>
      </c>
    </row>
    <row r="93" s="14" customFormat="1">
      <c r="A93" s="14"/>
      <c r="B93" s="242"/>
      <c r="C93" s="243"/>
      <c r="D93" s="233" t="s">
        <v>150</v>
      </c>
      <c r="E93" s="244" t="s">
        <v>19</v>
      </c>
      <c r="F93" s="245" t="s">
        <v>812</v>
      </c>
      <c r="G93" s="243"/>
      <c r="H93" s="246">
        <v>568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2" t="s">
        <v>150</v>
      </c>
      <c r="AU93" s="252" t="s">
        <v>83</v>
      </c>
      <c r="AV93" s="14" t="s">
        <v>83</v>
      </c>
      <c r="AW93" s="14" t="s">
        <v>35</v>
      </c>
      <c r="AX93" s="14" t="s">
        <v>80</v>
      </c>
      <c r="AY93" s="252" t="s">
        <v>139</v>
      </c>
    </row>
    <row r="94" s="2" customFormat="1" ht="78" customHeight="1">
      <c r="A94" s="39"/>
      <c r="B94" s="40"/>
      <c r="C94" s="213" t="s">
        <v>160</v>
      </c>
      <c r="D94" s="213" t="s">
        <v>141</v>
      </c>
      <c r="E94" s="214" t="s">
        <v>307</v>
      </c>
      <c r="F94" s="215" t="s">
        <v>308</v>
      </c>
      <c r="G94" s="216" t="s">
        <v>144</v>
      </c>
      <c r="H94" s="217">
        <v>568</v>
      </c>
      <c r="I94" s="218"/>
      <c r="J94" s="219">
        <f>ROUND(I94*H94,2)</f>
        <v>0</v>
      </c>
      <c r="K94" s="215" t="s">
        <v>19</v>
      </c>
      <c r="L94" s="45"/>
      <c r="M94" s="220" t="s">
        <v>19</v>
      </c>
      <c r="N94" s="221" t="s">
        <v>46</v>
      </c>
      <c r="O94" s="85"/>
      <c r="P94" s="222">
        <f>O94*H94</f>
        <v>0</v>
      </c>
      <c r="Q94" s="222">
        <v>7.9500000000000001E-06</v>
      </c>
      <c r="R94" s="222">
        <f>Q94*H94</f>
        <v>0.0045155999999999998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146</v>
      </c>
      <c r="AT94" s="224" t="s">
        <v>141</v>
      </c>
      <c r="AU94" s="224" t="s">
        <v>83</v>
      </c>
      <c r="AY94" s="18" t="s">
        <v>139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146</v>
      </c>
      <c r="BK94" s="225">
        <f>ROUND(I94*H94,2)</f>
        <v>0</v>
      </c>
      <c r="BL94" s="18" t="s">
        <v>146</v>
      </c>
      <c r="BM94" s="224" t="s">
        <v>309</v>
      </c>
    </row>
    <row r="95" s="2" customFormat="1">
      <c r="A95" s="39"/>
      <c r="B95" s="40"/>
      <c r="C95" s="41"/>
      <c r="D95" s="233" t="s">
        <v>304</v>
      </c>
      <c r="E95" s="41"/>
      <c r="F95" s="291" t="s">
        <v>310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304</v>
      </c>
      <c r="AU95" s="18" t="s">
        <v>83</v>
      </c>
    </row>
    <row r="96" s="14" customFormat="1">
      <c r="A96" s="14"/>
      <c r="B96" s="242"/>
      <c r="C96" s="243"/>
      <c r="D96" s="233" t="s">
        <v>150</v>
      </c>
      <c r="E96" s="244" t="s">
        <v>19</v>
      </c>
      <c r="F96" s="245" t="s">
        <v>812</v>
      </c>
      <c r="G96" s="243"/>
      <c r="H96" s="246">
        <v>568</v>
      </c>
      <c r="I96" s="247"/>
      <c r="J96" s="243"/>
      <c r="K96" s="243"/>
      <c r="L96" s="248"/>
      <c r="M96" s="249"/>
      <c r="N96" s="250"/>
      <c r="O96" s="250"/>
      <c r="P96" s="250"/>
      <c r="Q96" s="250"/>
      <c r="R96" s="250"/>
      <c r="S96" s="250"/>
      <c r="T96" s="25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2" t="s">
        <v>150</v>
      </c>
      <c r="AU96" s="252" t="s">
        <v>83</v>
      </c>
      <c r="AV96" s="14" t="s">
        <v>83</v>
      </c>
      <c r="AW96" s="14" t="s">
        <v>35</v>
      </c>
      <c r="AX96" s="14" t="s">
        <v>80</v>
      </c>
      <c r="AY96" s="252" t="s">
        <v>139</v>
      </c>
    </row>
    <row r="97" s="2" customFormat="1" ht="24.15" customHeight="1">
      <c r="A97" s="39"/>
      <c r="B97" s="40"/>
      <c r="C97" s="213" t="s">
        <v>146</v>
      </c>
      <c r="D97" s="213" t="s">
        <v>141</v>
      </c>
      <c r="E97" s="214" t="s">
        <v>311</v>
      </c>
      <c r="F97" s="215" t="s">
        <v>312</v>
      </c>
      <c r="G97" s="216" t="s">
        <v>144</v>
      </c>
      <c r="H97" s="217">
        <v>568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46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146</v>
      </c>
      <c r="AT97" s="224" t="s">
        <v>141</v>
      </c>
      <c r="AU97" s="224" t="s">
        <v>83</v>
      </c>
      <c r="AY97" s="18" t="s">
        <v>139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146</v>
      </c>
      <c r="BK97" s="225">
        <f>ROUND(I97*H97,2)</f>
        <v>0</v>
      </c>
      <c r="BL97" s="18" t="s">
        <v>146</v>
      </c>
      <c r="BM97" s="224" t="s">
        <v>313</v>
      </c>
    </row>
    <row r="98" s="2" customFormat="1">
      <c r="A98" s="39"/>
      <c r="B98" s="40"/>
      <c r="C98" s="41"/>
      <c r="D98" s="233" t="s">
        <v>304</v>
      </c>
      <c r="E98" s="41"/>
      <c r="F98" s="291" t="s">
        <v>314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304</v>
      </c>
      <c r="AU98" s="18" t="s">
        <v>83</v>
      </c>
    </row>
    <row r="99" s="14" customFormat="1">
      <c r="A99" s="14"/>
      <c r="B99" s="242"/>
      <c r="C99" s="243"/>
      <c r="D99" s="233" t="s">
        <v>150</v>
      </c>
      <c r="E99" s="244" t="s">
        <v>19</v>
      </c>
      <c r="F99" s="245" t="s">
        <v>812</v>
      </c>
      <c r="G99" s="243"/>
      <c r="H99" s="246">
        <v>568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150</v>
      </c>
      <c r="AU99" s="252" t="s">
        <v>83</v>
      </c>
      <c r="AV99" s="14" t="s">
        <v>83</v>
      </c>
      <c r="AW99" s="14" t="s">
        <v>35</v>
      </c>
      <c r="AX99" s="14" t="s">
        <v>80</v>
      </c>
      <c r="AY99" s="252" t="s">
        <v>139</v>
      </c>
    </row>
    <row r="100" s="12" customFormat="1" ht="22.8" customHeight="1">
      <c r="A100" s="12"/>
      <c r="B100" s="197"/>
      <c r="C100" s="198"/>
      <c r="D100" s="199" t="s">
        <v>72</v>
      </c>
      <c r="E100" s="211" t="s">
        <v>330</v>
      </c>
      <c r="F100" s="211" t="s">
        <v>331</v>
      </c>
      <c r="G100" s="198"/>
      <c r="H100" s="198"/>
      <c r="I100" s="201"/>
      <c r="J100" s="212">
        <f>BK100</f>
        <v>0</v>
      </c>
      <c r="K100" s="198"/>
      <c r="L100" s="203"/>
      <c r="M100" s="204"/>
      <c r="N100" s="205"/>
      <c r="O100" s="205"/>
      <c r="P100" s="206">
        <f>SUM(P101:P103)</f>
        <v>0</v>
      </c>
      <c r="Q100" s="205"/>
      <c r="R100" s="206">
        <f>SUM(R101:R103)</f>
        <v>0</v>
      </c>
      <c r="S100" s="205"/>
      <c r="T100" s="207">
        <f>SUM(T101:T103)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146</v>
      </c>
      <c r="AT100" s="209" t="s">
        <v>72</v>
      </c>
      <c r="AU100" s="209" t="s">
        <v>80</v>
      </c>
      <c r="AY100" s="208" t="s">
        <v>139</v>
      </c>
      <c r="BK100" s="210">
        <f>SUM(BK101:BK103)</f>
        <v>0</v>
      </c>
    </row>
    <row r="101" s="2" customFormat="1" ht="16.5" customHeight="1">
      <c r="A101" s="39"/>
      <c r="B101" s="40"/>
      <c r="C101" s="213" t="s">
        <v>197</v>
      </c>
      <c r="D101" s="213" t="s">
        <v>141</v>
      </c>
      <c r="E101" s="214" t="s">
        <v>332</v>
      </c>
      <c r="F101" s="215" t="s">
        <v>333</v>
      </c>
      <c r="G101" s="216" t="s">
        <v>144</v>
      </c>
      <c r="H101" s="217">
        <v>-568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146</v>
      </c>
      <c r="AT101" s="224" t="s">
        <v>141</v>
      </c>
      <c r="AU101" s="224" t="s">
        <v>83</v>
      </c>
      <c r="AY101" s="18" t="s">
        <v>139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146</v>
      </c>
      <c r="BK101" s="225">
        <f>ROUND(I101*H101,2)</f>
        <v>0</v>
      </c>
      <c r="BL101" s="18" t="s">
        <v>146</v>
      </c>
      <c r="BM101" s="224" t="s">
        <v>334</v>
      </c>
    </row>
    <row r="102" s="2" customFormat="1">
      <c r="A102" s="39"/>
      <c r="B102" s="40"/>
      <c r="C102" s="41"/>
      <c r="D102" s="233" t="s">
        <v>304</v>
      </c>
      <c r="E102" s="41"/>
      <c r="F102" s="291" t="s">
        <v>335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304</v>
      </c>
      <c r="AU102" s="18" t="s">
        <v>83</v>
      </c>
    </row>
    <row r="103" s="14" customFormat="1">
      <c r="A103" s="14"/>
      <c r="B103" s="242"/>
      <c r="C103" s="243"/>
      <c r="D103" s="233" t="s">
        <v>150</v>
      </c>
      <c r="E103" s="244" t="s">
        <v>19</v>
      </c>
      <c r="F103" s="245" t="s">
        <v>813</v>
      </c>
      <c r="G103" s="243"/>
      <c r="H103" s="246">
        <v>-568</v>
      </c>
      <c r="I103" s="247"/>
      <c r="J103" s="243"/>
      <c r="K103" s="243"/>
      <c r="L103" s="248"/>
      <c r="M103" s="292"/>
      <c r="N103" s="293"/>
      <c r="O103" s="293"/>
      <c r="P103" s="293"/>
      <c r="Q103" s="293"/>
      <c r="R103" s="293"/>
      <c r="S103" s="293"/>
      <c r="T103" s="29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150</v>
      </c>
      <c r="AU103" s="252" t="s">
        <v>83</v>
      </c>
      <c r="AV103" s="14" t="s">
        <v>83</v>
      </c>
      <c r="AW103" s="14" t="s">
        <v>35</v>
      </c>
      <c r="AX103" s="14" t="s">
        <v>80</v>
      </c>
      <c r="AY103" s="252" t="s">
        <v>139</v>
      </c>
    </row>
    <row r="104" s="2" customFormat="1" ht="6.96" customHeight="1">
      <c r="A104" s="39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45"/>
      <c r="M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</sheetData>
  <sheetProtection sheet="1" autoFilter="0" formatColumns="0" formatRows="0" objects="1" scenarios="1" spinCount="100000" saltValue="ar1qbgbeilyxlszd5KzB6pdy5Zwe1MpmIr79qkeWbYdACJGUlsKXeTegZx5wH2NTrkqT8UGsUo3Q6+WQfaeSwg==" hashValue="ibYOoLUlNImMZZkZ5fefVva1EODXufKpoiokmDe5j6c4NugXvIVq/jd3XBNC9Xu2cevEzzPNMdEBgI6Wfvm0bQ==" algorithmName="SHA-512" password="CC35"/>
  <autoFilter ref="C87:K1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hidden="1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83</v>
      </c>
    </row>
    <row r="4" hidden="1" s="1" customFormat="1" ht="24.96" customHeight="1">
      <c r="B4" s="21"/>
      <c r="D4" s="141" t="s">
        <v>106</v>
      </c>
      <c r="L4" s="21"/>
      <c r="M4" s="142" t="s">
        <v>10</v>
      </c>
      <c r="AT4" s="18" t="s">
        <v>35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3" t="s">
        <v>16</v>
      </c>
      <c r="L6" s="21"/>
    </row>
    <row r="7" hidden="1" s="1" customFormat="1" ht="16.5" customHeight="1">
      <c r="B7" s="21"/>
      <c r="E7" s="144" t="str">
        <f>'Rekapitulace stavby'!K6</f>
        <v>Novohradka, Ležák, Hrochův Týnec, obnova vodního toku</v>
      </c>
      <c r="F7" s="143"/>
      <c r="G7" s="143"/>
      <c r="H7" s="143"/>
      <c r="L7" s="21"/>
    </row>
    <row r="8" hidden="1" s="1" customFormat="1" ht="12" customHeight="1">
      <c r="B8" s="21"/>
      <c r="D8" s="143" t="s">
        <v>107</v>
      </c>
      <c r="L8" s="21"/>
    </row>
    <row r="9" hidden="1" s="2" customFormat="1" ht="16.5" customHeight="1">
      <c r="A9" s="39"/>
      <c r="B9" s="45"/>
      <c r="C9" s="39"/>
      <c r="D9" s="39"/>
      <c r="E9" s="144" t="s">
        <v>443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3" t="s">
        <v>109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6" t="s">
        <v>814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27.5.2025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29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ROUND(J86,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ROUND((SUM(BE86:BE161)),  2)</f>
        <v>0</v>
      </c>
      <c r="G35" s="39"/>
      <c r="H35" s="39"/>
      <c r="I35" s="158">
        <v>0.20999999999999999</v>
      </c>
      <c r="J35" s="157">
        <f>ROUND(((SUM(BE86:BE161))*I35),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45</v>
      </c>
      <c r="F36" s="157">
        <f>ROUND((SUM(BF86:BF161)),  2)</f>
        <v>0</v>
      </c>
      <c r="G36" s="39"/>
      <c r="H36" s="39"/>
      <c r="I36" s="158">
        <v>0.12</v>
      </c>
      <c r="J36" s="157">
        <f>ROUND(((SUM(BF86:BF161))*I36),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143" t="s">
        <v>43</v>
      </c>
      <c r="E37" s="143" t="s">
        <v>46</v>
      </c>
      <c r="F37" s="157">
        <f>ROUND((SUM(BG86:BG161)),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ROUND((SUM(BH86:BH161)),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ROUND((SUM(BI86:BI161)),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113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Novohradka, Ležák, Hrochův Týnec, obnova vodního toku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443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109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VRN - Vedlejší a ostatní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Hrochův Týnec</v>
      </c>
      <c r="G56" s="41"/>
      <c r="H56" s="41"/>
      <c r="I56" s="33" t="s">
        <v>23</v>
      </c>
      <c r="J56" s="73" t="str">
        <f>IF(J14="","",J14)</f>
        <v>27.5.2025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114</v>
      </c>
      <c r="D61" s="172"/>
      <c r="E61" s="172"/>
      <c r="F61" s="172"/>
      <c r="G61" s="172"/>
      <c r="H61" s="172"/>
      <c r="I61" s="172"/>
      <c r="J61" s="173" t="s">
        <v>115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J86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116</v>
      </c>
    </row>
    <row r="64" hidden="1" s="9" customFormat="1" ht="24.96" customHeight="1">
      <c r="A64" s="9"/>
      <c r="B64" s="175"/>
      <c r="C64" s="176"/>
      <c r="D64" s="177" t="s">
        <v>815</v>
      </c>
      <c r="E64" s="178"/>
      <c r="F64" s="178"/>
      <c r="G64" s="178"/>
      <c r="H64" s="178"/>
      <c r="I64" s="178"/>
      <c r="J64" s="179">
        <f>J87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hidden="1"/>
    <row r="68" hidden="1"/>
    <row r="69" hidden="1"/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124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0" t="str">
        <f>E7</f>
        <v>Novohradka, Ležák, Hrochův Týnec, obnova vodního toku</v>
      </c>
      <c r="F74" s="33"/>
      <c r="G74" s="33"/>
      <c r="H74" s="33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1" customFormat="1" ht="12" customHeight="1">
      <c r="B75" s="22"/>
      <c r="C75" s="33" t="s">
        <v>107</v>
      </c>
      <c r="D75" s="23"/>
      <c r="E75" s="23"/>
      <c r="F75" s="23"/>
      <c r="G75" s="23"/>
      <c r="H75" s="23"/>
      <c r="I75" s="23"/>
      <c r="J75" s="23"/>
      <c r="K75" s="23"/>
      <c r="L75" s="21"/>
    </row>
    <row r="76" s="2" customFormat="1" ht="16.5" customHeight="1">
      <c r="A76" s="39"/>
      <c r="B76" s="40"/>
      <c r="C76" s="41"/>
      <c r="D76" s="41"/>
      <c r="E76" s="170" t="s">
        <v>443</v>
      </c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109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E11</f>
        <v>VRN - Vedlejší a ostatní náklady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F14</f>
        <v>Hrochův Týnec</v>
      </c>
      <c r="G80" s="41"/>
      <c r="H80" s="41"/>
      <c r="I80" s="33" t="s">
        <v>23</v>
      </c>
      <c r="J80" s="73" t="str">
        <f>IF(J14="","",J14)</f>
        <v>27.5.2025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E17</f>
        <v>Povodí Labe, státní podnik</v>
      </c>
      <c r="G82" s="41"/>
      <c r="H82" s="41"/>
      <c r="I82" s="33" t="s">
        <v>33</v>
      </c>
      <c r="J82" s="37" t="str">
        <f>E23</f>
        <v xml:space="preserve"> 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31</v>
      </c>
      <c r="D83" s="41"/>
      <c r="E83" s="41"/>
      <c r="F83" s="28" t="str">
        <f>IF(E20="","",E20)</f>
        <v>Vyplň údaj</v>
      </c>
      <c r="G83" s="41"/>
      <c r="H83" s="41"/>
      <c r="I83" s="33" t="s">
        <v>36</v>
      </c>
      <c r="J83" s="37" t="str">
        <f>E26</f>
        <v xml:space="preserve"> 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6"/>
      <c r="B85" s="187"/>
      <c r="C85" s="188" t="s">
        <v>125</v>
      </c>
      <c r="D85" s="189" t="s">
        <v>58</v>
      </c>
      <c r="E85" s="189" t="s">
        <v>54</v>
      </c>
      <c r="F85" s="189" t="s">
        <v>55</v>
      </c>
      <c r="G85" s="189" t="s">
        <v>126</v>
      </c>
      <c r="H85" s="189" t="s">
        <v>127</v>
      </c>
      <c r="I85" s="189" t="s">
        <v>128</v>
      </c>
      <c r="J85" s="189" t="s">
        <v>115</v>
      </c>
      <c r="K85" s="190" t="s">
        <v>129</v>
      </c>
      <c r="L85" s="191"/>
      <c r="M85" s="93" t="s">
        <v>19</v>
      </c>
      <c r="N85" s="94" t="s">
        <v>43</v>
      </c>
      <c r="O85" s="94" t="s">
        <v>130</v>
      </c>
      <c r="P85" s="94" t="s">
        <v>131</v>
      </c>
      <c r="Q85" s="94" t="s">
        <v>132</v>
      </c>
      <c r="R85" s="94" t="s">
        <v>133</v>
      </c>
      <c r="S85" s="94" t="s">
        <v>134</v>
      </c>
      <c r="T85" s="95" t="s">
        <v>135</v>
      </c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</row>
    <row r="86" s="2" customFormat="1" ht="22.8" customHeight="1">
      <c r="A86" s="39"/>
      <c r="B86" s="40"/>
      <c r="C86" s="100" t="s">
        <v>136</v>
      </c>
      <c r="D86" s="41"/>
      <c r="E86" s="41"/>
      <c r="F86" s="41"/>
      <c r="G86" s="41"/>
      <c r="H86" s="41"/>
      <c r="I86" s="41"/>
      <c r="J86" s="192">
        <f>BK86</f>
        <v>0</v>
      </c>
      <c r="K86" s="41"/>
      <c r="L86" s="45"/>
      <c r="M86" s="96"/>
      <c r="N86" s="193"/>
      <c r="O86" s="97"/>
      <c r="P86" s="194">
        <f>P87</f>
        <v>0</v>
      </c>
      <c r="Q86" s="97"/>
      <c r="R86" s="194">
        <f>R87</f>
        <v>0</v>
      </c>
      <c r="S86" s="97"/>
      <c r="T86" s="195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72</v>
      </c>
      <c r="AU86" s="18" t="s">
        <v>116</v>
      </c>
      <c r="BK86" s="196">
        <f>BK87</f>
        <v>0</v>
      </c>
    </row>
    <row r="87" s="12" customFormat="1" ht="25.92" customHeight="1">
      <c r="A87" s="12"/>
      <c r="B87" s="197"/>
      <c r="C87" s="198"/>
      <c r="D87" s="199" t="s">
        <v>72</v>
      </c>
      <c r="E87" s="200" t="s">
        <v>104</v>
      </c>
      <c r="F87" s="200" t="s">
        <v>346</v>
      </c>
      <c r="G87" s="198"/>
      <c r="H87" s="198"/>
      <c r="I87" s="201"/>
      <c r="J87" s="202">
        <f>BK87</f>
        <v>0</v>
      </c>
      <c r="K87" s="198"/>
      <c r="L87" s="203"/>
      <c r="M87" s="204"/>
      <c r="N87" s="205"/>
      <c r="O87" s="205"/>
      <c r="P87" s="206">
        <f>SUM(P88:P161)</f>
        <v>0</v>
      </c>
      <c r="Q87" s="205"/>
      <c r="R87" s="206">
        <f>SUM(R88:R161)</f>
        <v>0</v>
      </c>
      <c r="S87" s="205"/>
      <c r="T87" s="207">
        <f>SUM(T88:T161)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8" t="s">
        <v>172</v>
      </c>
      <c r="AT87" s="209" t="s">
        <v>72</v>
      </c>
      <c r="AU87" s="209" t="s">
        <v>73</v>
      </c>
      <c r="AY87" s="208" t="s">
        <v>139</v>
      </c>
      <c r="BK87" s="210">
        <f>SUM(BK88:BK161)</f>
        <v>0</v>
      </c>
    </row>
    <row r="88" s="2" customFormat="1" ht="78" customHeight="1">
      <c r="A88" s="39"/>
      <c r="B88" s="40"/>
      <c r="C88" s="213" t="s">
        <v>80</v>
      </c>
      <c r="D88" s="213" t="s">
        <v>141</v>
      </c>
      <c r="E88" s="214" t="s">
        <v>816</v>
      </c>
      <c r="F88" s="215" t="s">
        <v>817</v>
      </c>
      <c r="G88" s="216" t="s">
        <v>317</v>
      </c>
      <c r="H88" s="217">
        <v>1</v>
      </c>
      <c r="I88" s="218"/>
      <c r="J88" s="219">
        <f>ROUND(I88*H88,2)</f>
        <v>0</v>
      </c>
      <c r="K88" s="215" t="s">
        <v>19</v>
      </c>
      <c r="L88" s="45"/>
      <c r="M88" s="220" t="s">
        <v>19</v>
      </c>
      <c r="N88" s="221" t="s">
        <v>46</v>
      </c>
      <c r="O88" s="85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4" t="s">
        <v>146</v>
      </c>
      <c r="AT88" s="224" t="s">
        <v>141</v>
      </c>
      <c r="AU88" s="224" t="s">
        <v>80</v>
      </c>
      <c r="AY88" s="18" t="s">
        <v>139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8" t="s">
        <v>146</v>
      </c>
      <c r="BK88" s="225">
        <f>ROUND(I88*H88,2)</f>
        <v>0</v>
      </c>
      <c r="BL88" s="18" t="s">
        <v>146</v>
      </c>
      <c r="BM88" s="224" t="s">
        <v>83</v>
      </c>
    </row>
    <row r="89" s="2" customFormat="1">
      <c r="A89" s="39"/>
      <c r="B89" s="40"/>
      <c r="C89" s="41"/>
      <c r="D89" s="233" t="s">
        <v>304</v>
      </c>
      <c r="E89" s="41"/>
      <c r="F89" s="291" t="s">
        <v>818</v>
      </c>
      <c r="G89" s="41"/>
      <c r="H89" s="41"/>
      <c r="I89" s="228"/>
      <c r="J89" s="41"/>
      <c r="K89" s="41"/>
      <c r="L89" s="45"/>
      <c r="M89" s="229"/>
      <c r="N89" s="23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304</v>
      </c>
      <c r="AU89" s="18" t="s">
        <v>80</v>
      </c>
    </row>
    <row r="90" s="14" customFormat="1">
      <c r="A90" s="14"/>
      <c r="B90" s="242"/>
      <c r="C90" s="243"/>
      <c r="D90" s="233" t="s">
        <v>150</v>
      </c>
      <c r="E90" s="244" t="s">
        <v>19</v>
      </c>
      <c r="F90" s="245" t="s">
        <v>80</v>
      </c>
      <c r="G90" s="243"/>
      <c r="H90" s="246">
        <v>1</v>
      </c>
      <c r="I90" s="247"/>
      <c r="J90" s="243"/>
      <c r="K90" s="243"/>
      <c r="L90" s="248"/>
      <c r="M90" s="249"/>
      <c r="N90" s="250"/>
      <c r="O90" s="250"/>
      <c r="P90" s="250"/>
      <c r="Q90" s="250"/>
      <c r="R90" s="250"/>
      <c r="S90" s="250"/>
      <c r="T90" s="251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2" t="s">
        <v>150</v>
      </c>
      <c r="AU90" s="252" t="s">
        <v>80</v>
      </c>
      <c r="AV90" s="14" t="s">
        <v>83</v>
      </c>
      <c r="AW90" s="14" t="s">
        <v>35</v>
      </c>
      <c r="AX90" s="14" t="s">
        <v>73</v>
      </c>
      <c r="AY90" s="252" t="s">
        <v>139</v>
      </c>
    </row>
    <row r="91" s="15" customFormat="1">
      <c r="A91" s="15"/>
      <c r="B91" s="253"/>
      <c r="C91" s="254"/>
      <c r="D91" s="233" t="s">
        <v>150</v>
      </c>
      <c r="E91" s="255" t="s">
        <v>19</v>
      </c>
      <c r="F91" s="256" t="s">
        <v>183</v>
      </c>
      <c r="G91" s="254"/>
      <c r="H91" s="257">
        <v>1</v>
      </c>
      <c r="I91" s="258"/>
      <c r="J91" s="254"/>
      <c r="K91" s="254"/>
      <c r="L91" s="259"/>
      <c r="M91" s="260"/>
      <c r="N91" s="261"/>
      <c r="O91" s="261"/>
      <c r="P91" s="261"/>
      <c r="Q91" s="261"/>
      <c r="R91" s="261"/>
      <c r="S91" s="261"/>
      <c r="T91" s="262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63" t="s">
        <v>150</v>
      </c>
      <c r="AU91" s="263" t="s">
        <v>80</v>
      </c>
      <c r="AV91" s="15" t="s">
        <v>146</v>
      </c>
      <c r="AW91" s="15" t="s">
        <v>35</v>
      </c>
      <c r="AX91" s="15" t="s">
        <v>80</v>
      </c>
      <c r="AY91" s="263" t="s">
        <v>139</v>
      </c>
    </row>
    <row r="92" s="2" customFormat="1" ht="49.05" customHeight="1">
      <c r="A92" s="39"/>
      <c r="B92" s="40"/>
      <c r="C92" s="213" t="s">
        <v>83</v>
      </c>
      <c r="D92" s="213" t="s">
        <v>141</v>
      </c>
      <c r="E92" s="214" t="s">
        <v>819</v>
      </c>
      <c r="F92" s="215" t="s">
        <v>820</v>
      </c>
      <c r="G92" s="216" t="s">
        <v>317</v>
      </c>
      <c r="H92" s="217">
        <v>1</v>
      </c>
      <c r="I92" s="218"/>
      <c r="J92" s="219">
        <f>ROUND(I92*H92,2)</f>
        <v>0</v>
      </c>
      <c r="K92" s="215" t="s">
        <v>19</v>
      </c>
      <c r="L92" s="45"/>
      <c r="M92" s="220" t="s">
        <v>19</v>
      </c>
      <c r="N92" s="221" t="s">
        <v>46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146</v>
      </c>
      <c r="AT92" s="224" t="s">
        <v>141</v>
      </c>
      <c r="AU92" s="224" t="s">
        <v>80</v>
      </c>
      <c r="AY92" s="18" t="s">
        <v>139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146</v>
      </c>
      <c r="BK92" s="225">
        <f>ROUND(I92*H92,2)</f>
        <v>0</v>
      </c>
      <c r="BL92" s="18" t="s">
        <v>146</v>
      </c>
      <c r="BM92" s="224" t="s">
        <v>146</v>
      </c>
    </row>
    <row r="93" s="14" customFormat="1">
      <c r="A93" s="14"/>
      <c r="B93" s="242"/>
      <c r="C93" s="243"/>
      <c r="D93" s="233" t="s">
        <v>150</v>
      </c>
      <c r="E93" s="244" t="s">
        <v>19</v>
      </c>
      <c r="F93" s="245" t="s">
        <v>80</v>
      </c>
      <c r="G93" s="243"/>
      <c r="H93" s="246">
        <v>1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2" t="s">
        <v>150</v>
      </c>
      <c r="AU93" s="252" t="s">
        <v>80</v>
      </c>
      <c r="AV93" s="14" t="s">
        <v>83</v>
      </c>
      <c r="AW93" s="14" t="s">
        <v>35</v>
      </c>
      <c r="AX93" s="14" t="s">
        <v>73</v>
      </c>
      <c r="AY93" s="252" t="s">
        <v>139</v>
      </c>
    </row>
    <row r="94" s="15" customFormat="1">
      <c r="A94" s="15"/>
      <c r="B94" s="253"/>
      <c r="C94" s="254"/>
      <c r="D94" s="233" t="s">
        <v>150</v>
      </c>
      <c r="E94" s="255" t="s">
        <v>19</v>
      </c>
      <c r="F94" s="256" t="s">
        <v>183</v>
      </c>
      <c r="G94" s="254"/>
      <c r="H94" s="257">
        <v>1</v>
      </c>
      <c r="I94" s="258"/>
      <c r="J94" s="254"/>
      <c r="K94" s="254"/>
      <c r="L94" s="259"/>
      <c r="M94" s="260"/>
      <c r="N94" s="261"/>
      <c r="O94" s="261"/>
      <c r="P94" s="261"/>
      <c r="Q94" s="261"/>
      <c r="R94" s="261"/>
      <c r="S94" s="261"/>
      <c r="T94" s="262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63" t="s">
        <v>150</v>
      </c>
      <c r="AU94" s="263" t="s">
        <v>80</v>
      </c>
      <c r="AV94" s="15" t="s">
        <v>146</v>
      </c>
      <c r="AW94" s="15" t="s">
        <v>35</v>
      </c>
      <c r="AX94" s="15" t="s">
        <v>80</v>
      </c>
      <c r="AY94" s="263" t="s">
        <v>139</v>
      </c>
    </row>
    <row r="95" s="2" customFormat="1" ht="49.05" customHeight="1">
      <c r="A95" s="39"/>
      <c r="B95" s="40"/>
      <c r="C95" s="213" t="s">
        <v>160</v>
      </c>
      <c r="D95" s="213" t="s">
        <v>141</v>
      </c>
      <c r="E95" s="214" t="s">
        <v>821</v>
      </c>
      <c r="F95" s="215" t="s">
        <v>822</v>
      </c>
      <c r="G95" s="216" t="s">
        <v>317</v>
      </c>
      <c r="H95" s="217">
        <v>1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146</v>
      </c>
      <c r="AT95" s="224" t="s">
        <v>141</v>
      </c>
      <c r="AU95" s="224" t="s">
        <v>80</v>
      </c>
      <c r="AY95" s="18" t="s">
        <v>139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146</v>
      </c>
      <c r="BK95" s="225">
        <f>ROUND(I95*H95,2)</f>
        <v>0</v>
      </c>
      <c r="BL95" s="18" t="s">
        <v>146</v>
      </c>
      <c r="BM95" s="224" t="s">
        <v>184</v>
      </c>
    </row>
    <row r="96" s="14" customFormat="1">
      <c r="A96" s="14"/>
      <c r="B96" s="242"/>
      <c r="C96" s="243"/>
      <c r="D96" s="233" t="s">
        <v>150</v>
      </c>
      <c r="E96" s="244" t="s">
        <v>19</v>
      </c>
      <c r="F96" s="245" t="s">
        <v>80</v>
      </c>
      <c r="G96" s="243"/>
      <c r="H96" s="246">
        <v>1</v>
      </c>
      <c r="I96" s="247"/>
      <c r="J96" s="243"/>
      <c r="K96" s="243"/>
      <c r="L96" s="248"/>
      <c r="M96" s="249"/>
      <c r="N96" s="250"/>
      <c r="O96" s="250"/>
      <c r="P96" s="250"/>
      <c r="Q96" s="250"/>
      <c r="R96" s="250"/>
      <c r="S96" s="250"/>
      <c r="T96" s="25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2" t="s">
        <v>150</v>
      </c>
      <c r="AU96" s="252" t="s">
        <v>80</v>
      </c>
      <c r="AV96" s="14" t="s">
        <v>83</v>
      </c>
      <c r="AW96" s="14" t="s">
        <v>35</v>
      </c>
      <c r="AX96" s="14" t="s">
        <v>73</v>
      </c>
      <c r="AY96" s="252" t="s">
        <v>139</v>
      </c>
    </row>
    <row r="97" s="15" customFormat="1">
      <c r="A97" s="15"/>
      <c r="B97" s="253"/>
      <c r="C97" s="254"/>
      <c r="D97" s="233" t="s">
        <v>150</v>
      </c>
      <c r="E97" s="255" t="s">
        <v>19</v>
      </c>
      <c r="F97" s="256" t="s">
        <v>183</v>
      </c>
      <c r="G97" s="254"/>
      <c r="H97" s="257">
        <v>1</v>
      </c>
      <c r="I97" s="258"/>
      <c r="J97" s="254"/>
      <c r="K97" s="254"/>
      <c r="L97" s="259"/>
      <c r="M97" s="260"/>
      <c r="N97" s="261"/>
      <c r="O97" s="261"/>
      <c r="P97" s="261"/>
      <c r="Q97" s="261"/>
      <c r="R97" s="261"/>
      <c r="S97" s="261"/>
      <c r="T97" s="262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63" t="s">
        <v>150</v>
      </c>
      <c r="AU97" s="263" t="s">
        <v>80</v>
      </c>
      <c r="AV97" s="15" t="s">
        <v>146</v>
      </c>
      <c r="AW97" s="15" t="s">
        <v>35</v>
      </c>
      <c r="AX97" s="15" t="s">
        <v>80</v>
      </c>
      <c r="AY97" s="263" t="s">
        <v>139</v>
      </c>
    </row>
    <row r="98" s="2" customFormat="1" ht="16.5" customHeight="1">
      <c r="A98" s="39"/>
      <c r="B98" s="40"/>
      <c r="C98" s="213" t="s">
        <v>146</v>
      </c>
      <c r="D98" s="213" t="s">
        <v>141</v>
      </c>
      <c r="E98" s="214" t="s">
        <v>823</v>
      </c>
      <c r="F98" s="215" t="s">
        <v>824</v>
      </c>
      <c r="G98" s="216" t="s">
        <v>317</v>
      </c>
      <c r="H98" s="217">
        <v>1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46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146</v>
      </c>
      <c r="AT98" s="224" t="s">
        <v>141</v>
      </c>
      <c r="AU98" s="224" t="s">
        <v>80</v>
      </c>
      <c r="AY98" s="18" t="s">
        <v>139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146</v>
      </c>
      <c r="BK98" s="225">
        <f>ROUND(I98*H98,2)</f>
        <v>0</v>
      </c>
      <c r="BL98" s="18" t="s">
        <v>146</v>
      </c>
      <c r="BM98" s="224" t="s">
        <v>197</v>
      </c>
    </row>
    <row r="99" s="2" customFormat="1">
      <c r="A99" s="39"/>
      <c r="B99" s="40"/>
      <c r="C99" s="41"/>
      <c r="D99" s="233" t="s">
        <v>304</v>
      </c>
      <c r="E99" s="41"/>
      <c r="F99" s="291" t="s">
        <v>825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304</v>
      </c>
      <c r="AU99" s="18" t="s">
        <v>80</v>
      </c>
    </row>
    <row r="100" s="14" customFormat="1">
      <c r="A100" s="14"/>
      <c r="B100" s="242"/>
      <c r="C100" s="243"/>
      <c r="D100" s="233" t="s">
        <v>150</v>
      </c>
      <c r="E100" s="244" t="s">
        <v>19</v>
      </c>
      <c r="F100" s="245" t="s">
        <v>80</v>
      </c>
      <c r="G100" s="243"/>
      <c r="H100" s="246">
        <v>1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150</v>
      </c>
      <c r="AU100" s="252" t="s">
        <v>80</v>
      </c>
      <c r="AV100" s="14" t="s">
        <v>83</v>
      </c>
      <c r="AW100" s="14" t="s">
        <v>35</v>
      </c>
      <c r="AX100" s="14" t="s">
        <v>73</v>
      </c>
      <c r="AY100" s="252" t="s">
        <v>139</v>
      </c>
    </row>
    <row r="101" s="15" customFormat="1">
      <c r="A101" s="15"/>
      <c r="B101" s="253"/>
      <c r="C101" s="254"/>
      <c r="D101" s="233" t="s">
        <v>150</v>
      </c>
      <c r="E101" s="255" t="s">
        <v>19</v>
      </c>
      <c r="F101" s="256" t="s">
        <v>183</v>
      </c>
      <c r="G101" s="254"/>
      <c r="H101" s="257">
        <v>1</v>
      </c>
      <c r="I101" s="258"/>
      <c r="J101" s="254"/>
      <c r="K101" s="254"/>
      <c r="L101" s="259"/>
      <c r="M101" s="260"/>
      <c r="N101" s="261"/>
      <c r="O101" s="261"/>
      <c r="P101" s="261"/>
      <c r="Q101" s="261"/>
      <c r="R101" s="261"/>
      <c r="S101" s="261"/>
      <c r="T101" s="262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3" t="s">
        <v>150</v>
      </c>
      <c r="AU101" s="263" t="s">
        <v>80</v>
      </c>
      <c r="AV101" s="15" t="s">
        <v>146</v>
      </c>
      <c r="AW101" s="15" t="s">
        <v>35</v>
      </c>
      <c r="AX101" s="15" t="s">
        <v>80</v>
      </c>
      <c r="AY101" s="263" t="s">
        <v>139</v>
      </c>
    </row>
    <row r="102" s="2" customFormat="1" ht="16.5" customHeight="1">
      <c r="A102" s="39"/>
      <c r="B102" s="40"/>
      <c r="C102" s="213" t="s">
        <v>172</v>
      </c>
      <c r="D102" s="213" t="s">
        <v>141</v>
      </c>
      <c r="E102" s="214" t="s">
        <v>826</v>
      </c>
      <c r="F102" s="215" t="s">
        <v>827</v>
      </c>
      <c r="G102" s="216" t="s">
        <v>317</v>
      </c>
      <c r="H102" s="217">
        <v>1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46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146</v>
      </c>
      <c r="AT102" s="224" t="s">
        <v>141</v>
      </c>
      <c r="AU102" s="224" t="s">
        <v>80</v>
      </c>
      <c r="AY102" s="18" t="s">
        <v>139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146</v>
      </c>
      <c r="BK102" s="225">
        <f>ROUND(I102*H102,2)</f>
        <v>0</v>
      </c>
      <c r="BL102" s="18" t="s">
        <v>146</v>
      </c>
      <c r="BM102" s="224" t="s">
        <v>211</v>
      </c>
    </row>
    <row r="103" s="2" customFormat="1">
      <c r="A103" s="39"/>
      <c r="B103" s="40"/>
      <c r="C103" s="41"/>
      <c r="D103" s="233" t="s">
        <v>304</v>
      </c>
      <c r="E103" s="41"/>
      <c r="F103" s="291" t="s">
        <v>828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304</v>
      </c>
      <c r="AU103" s="18" t="s">
        <v>80</v>
      </c>
    </row>
    <row r="104" s="14" customFormat="1">
      <c r="A104" s="14"/>
      <c r="B104" s="242"/>
      <c r="C104" s="243"/>
      <c r="D104" s="233" t="s">
        <v>150</v>
      </c>
      <c r="E104" s="244" t="s">
        <v>19</v>
      </c>
      <c r="F104" s="245" t="s">
        <v>80</v>
      </c>
      <c r="G104" s="243"/>
      <c r="H104" s="246">
        <v>1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150</v>
      </c>
      <c r="AU104" s="252" t="s">
        <v>80</v>
      </c>
      <c r="AV104" s="14" t="s">
        <v>83</v>
      </c>
      <c r="AW104" s="14" t="s">
        <v>35</v>
      </c>
      <c r="AX104" s="14" t="s">
        <v>73</v>
      </c>
      <c r="AY104" s="252" t="s">
        <v>139</v>
      </c>
    </row>
    <row r="105" s="15" customFormat="1">
      <c r="A105" s="15"/>
      <c r="B105" s="253"/>
      <c r="C105" s="254"/>
      <c r="D105" s="233" t="s">
        <v>150</v>
      </c>
      <c r="E105" s="255" t="s">
        <v>19</v>
      </c>
      <c r="F105" s="256" t="s">
        <v>183</v>
      </c>
      <c r="G105" s="254"/>
      <c r="H105" s="257">
        <v>1</v>
      </c>
      <c r="I105" s="258"/>
      <c r="J105" s="254"/>
      <c r="K105" s="254"/>
      <c r="L105" s="259"/>
      <c r="M105" s="260"/>
      <c r="N105" s="261"/>
      <c r="O105" s="261"/>
      <c r="P105" s="261"/>
      <c r="Q105" s="261"/>
      <c r="R105" s="261"/>
      <c r="S105" s="261"/>
      <c r="T105" s="262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3" t="s">
        <v>150</v>
      </c>
      <c r="AU105" s="263" t="s">
        <v>80</v>
      </c>
      <c r="AV105" s="15" t="s">
        <v>146</v>
      </c>
      <c r="AW105" s="15" t="s">
        <v>35</v>
      </c>
      <c r="AX105" s="15" t="s">
        <v>80</v>
      </c>
      <c r="AY105" s="263" t="s">
        <v>139</v>
      </c>
    </row>
    <row r="106" s="2" customFormat="1" ht="33" customHeight="1">
      <c r="A106" s="39"/>
      <c r="B106" s="40"/>
      <c r="C106" s="213" t="s">
        <v>184</v>
      </c>
      <c r="D106" s="213" t="s">
        <v>141</v>
      </c>
      <c r="E106" s="214" t="s">
        <v>829</v>
      </c>
      <c r="F106" s="215" t="s">
        <v>830</v>
      </c>
      <c r="G106" s="216" t="s">
        <v>317</v>
      </c>
      <c r="H106" s="217">
        <v>1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46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146</v>
      </c>
      <c r="AT106" s="224" t="s">
        <v>141</v>
      </c>
      <c r="AU106" s="224" t="s">
        <v>80</v>
      </c>
      <c r="AY106" s="18" t="s">
        <v>139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146</v>
      </c>
      <c r="BK106" s="225">
        <f>ROUND(I106*H106,2)</f>
        <v>0</v>
      </c>
      <c r="BL106" s="18" t="s">
        <v>146</v>
      </c>
      <c r="BM106" s="224" t="s">
        <v>8</v>
      </c>
    </row>
    <row r="107" s="2" customFormat="1">
      <c r="A107" s="39"/>
      <c r="B107" s="40"/>
      <c r="C107" s="41"/>
      <c r="D107" s="233" t="s">
        <v>304</v>
      </c>
      <c r="E107" s="41"/>
      <c r="F107" s="291" t="s">
        <v>831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304</v>
      </c>
      <c r="AU107" s="18" t="s">
        <v>80</v>
      </c>
    </row>
    <row r="108" s="14" customFormat="1">
      <c r="A108" s="14"/>
      <c r="B108" s="242"/>
      <c r="C108" s="243"/>
      <c r="D108" s="233" t="s">
        <v>150</v>
      </c>
      <c r="E108" s="244" t="s">
        <v>19</v>
      </c>
      <c r="F108" s="245" t="s">
        <v>80</v>
      </c>
      <c r="G108" s="243"/>
      <c r="H108" s="246">
        <v>1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150</v>
      </c>
      <c r="AU108" s="252" t="s">
        <v>80</v>
      </c>
      <c r="AV108" s="14" t="s">
        <v>83</v>
      </c>
      <c r="AW108" s="14" t="s">
        <v>35</v>
      </c>
      <c r="AX108" s="14" t="s">
        <v>73</v>
      </c>
      <c r="AY108" s="252" t="s">
        <v>139</v>
      </c>
    </row>
    <row r="109" s="15" customFormat="1">
      <c r="A109" s="15"/>
      <c r="B109" s="253"/>
      <c r="C109" s="254"/>
      <c r="D109" s="233" t="s">
        <v>150</v>
      </c>
      <c r="E109" s="255" t="s">
        <v>19</v>
      </c>
      <c r="F109" s="256" t="s">
        <v>183</v>
      </c>
      <c r="G109" s="254"/>
      <c r="H109" s="257">
        <v>1</v>
      </c>
      <c r="I109" s="258"/>
      <c r="J109" s="254"/>
      <c r="K109" s="254"/>
      <c r="L109" s="259"/>
      <c r="M109" s="260"/>
      <c r="N109" s="261"/>
      <c r="O109" s="261"/>
      <c r="P109" s="261"/>
      <c r="Q109" s="261"/>
      <c r="R109" s="261"/>
      <c r="S109" s="261"/>
      <c r="T109" s="262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3" t="s">
        <v>150</v>
      </c>
      <c r="AU109" s="263" t="s">
        <v>80</v>
      </c>
      <c r="AV109" s="15" t="s">
        <v>146</v>
      </c>
      <c r="AW109" s="15" t="s">
        <v>35</v>
      </c>
      <c r="AX109" s="15" t="s">
        <v>80</v>
      </c>
      <c r="AY109" s="263" t="s">
        <v>139</v>
      </c>
    </row>
    <row r="110" s="2" customFormat="1" ht="33" customHeight="1">
      <c r="A110" s="39"/>
      <c r="B110" s="40"/>
      <c r="C110" s="213" t="s">
        <v>192</v>
      </c>
      <c r="D110" s="213" t="s">
        <v>141</v>
      </c>
      <c r="E110" s="214" t="s">
        <v>832</v>
      </c>
      <c r="F110" s="215" t="s">
        <v>833</v>
      </c>
      <c r="G110" s="216" t="s">
        <v>317</v>
      </c>
      <c r="H110" s="217">
        <v>1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46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146</v>
      </c>
      <c r="AT110" s="224" t="s">
        <v>141</v>
      </c>
      <c r="AU110" s="224" t="s">
        <v>80</v>
      </c>
      <c r="AY110" s="18" t="s">
        <v>139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146</v>
      </c>
      <c r="BK110" s="225">
        <f>ROUND(I110*H110,2)</f>
        <v>0</v>
      </c>
      <c r="BL110" s="18" t="s">
        <v>146</v>
      </c>
      <c r="BM110" s="224" t="s">
        <v>241</v>
      </c>
    </row>
    <row r="111" s="2" customFormat="1">
      <c r="A111" s="39"/>
      <c r="B111" s="40"/>
      <c r="C111" s="41"/>
      <c r="D111" s="233" t="s">
        <v>304</v>
      </c>
      <c r="E111" s="41"/>
      <c r="F111" s="291" t="s">
        <v>831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304</v>
      </c>
      <c r="AU111" s="18" t="s">
        <v>80</v>
      </c>
    </row>
    <row r="112" s="14" customFormat="1">
      <c r="A112" s="14"/>
      <c r="B112" s="242"/>
      <c r="C112" s="243"/>
      <c r="D112" s="233" t="s">
        <v>150</v>
      </c>
      <c r="E112" s="244" t="s">
        <v>19</v>
      </c>
      <c r="F112" s="245" t="s">
        <v>80</v>
      </c>
      <c r="G112" s="243"/>
      <c r="H112" s="246">
        <v>1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150</v>
      </c>
      <c r="AU112" s="252" t="s">
        <v>80</v>
      </c>
      <c r="AV112" s="14" t="s">
        <v>83</v>
      </c>
      <c r="AW112" s="14" t="s">
        <v>35</v>
      </c>
      <c r="AX112" s="14" t="s">
        <v>73</v>
      </c>
      <c r="AY112" s="252" t="s">
        <v>139</v>
      </c>
    </row>
    <row r="113" s="15" customFormat="1">
      <c r="A113" s="15"/>
      <c r="B113" s="253"/>
      <c r="C113" s="254"/>
      <c r="D113" s="233" t="s">
        <v>150</v>
      </c>
      <c r="E113" s="255" t="s">
        <v>19</v>
      </c>
      <c r="F113" s="256" t="s">
        <v>183</v>
      </c>
      <c r="G113" s="254"/>
      <c r="H113" s="257">
        <v>1</v>
      </c>
      <c r="I113" s="258"/>
      <c r="J113" s="254"/>
      <c r="K113" s="254"/>
      <c r="L113" s="259"/>
      <c r="M113" s="260"/>
      <c r="N113" s="261"/>
      <c r="O113" s="261"/>
      <c r="P113" s="261"/>
      <c r="Q113" s="261"/>
      <c r="R113" s="261"/>
      <c r="S113" s="261"/>
      <c r="T113" s="262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3" t="s">
        <v>150</v>
      </c>
      <c r="AU113" s="263" t="s">
        <v>80</v>
      </c>
      <c r="AV113" s="15" t="s">
        <v>146</v>
      </c>
      <c r="AW113" s="15" t="s">
        <v>35</v>
      </c>
      <c r="AX113" s="15" t="s">
        <v>80</v>
      </c>
      <c r="AY113" s="263" t="s">
        <v>139</v>
      </c>
    </row>
    <row r="114" s="2" customFormat="1" ht="24.15" customHeight="1">
      <c r="A114" s="39"/>
      <c r="B114" s="40"/>
      <c r="C114" s="213" t="s">
        <v>197</v>
      </c>
      <c r="D114" s="213" t="s">
        <v>141</v>
      </c>
      <c r="E114" s="214" t="s">
        <v>834</v>
      </c>
      <c r="F114" s="215" t="s">
        <v>835</v>
      </c>
      <c r="G114" s="216" t="s">
        <v>317</v>
      </c>
      <c r="H114" s="217">
        <v>1</v>
      </c>
      <c r="I114" s="218"/>
      <c r="J114" s="219">
        <f>ROUND(I114*H114,2)</f>
        <v>0</v>
      </c>
      <c r="K114" s="215" t="s">
        <v>19</v>
      </c>
      <c r="L114" s="45"/>
      <c r="M114" s="220" t="s">
        <v>19</v>
      </c>
      <c r="N114" s="221" t="s">
        <v>46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146</v>
      </c>
      <c r="AT114" s="224" t="s">
        <v>141</v>
      </c>
      <c r="AU114" s="224" t="s">
        <v>80</v>
      </c>
      <c r="AY114" s="18" t="s">
        <v>139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146</v>
      </c>
      <c r="BK114" s="225">
        <f>ROUND(I114*H114,2)</f>
        <v>0</v>
      </c>
      <c r="BL114" s="18" t="s">
        <v>146</v>
      </c>
      <c r="BM114" s="224" t="s">
        <v>257</v>
      </c>
    </row>
    <row r="115" s="2" customFormat="1">
      <c r="A115" s="39"/>
      <c r="B115" s="40"/>
      <c r="C115" s="41"/>
      <c r="D115" s="233" t="s">
        <v>304</v>
      </c>
      <c r="E115" s="41"/>
      <c r="F115" s="291" t="s">
        <v>831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304</v>
      </c>
      <c r="AU115" s="18" t="s">
        <v>80</v>
      </c>
    </row>
    <row r="116" s="14" customFormat="1">
      <c r="A116" s="14"/>
      <c r="B116" s="242"/>
      <c r="C116" s="243"/>
      <c r="D116" s="233" t="s">
        <v>150</v>
      </c>
      <c r="E116" s="244" t="s">
        <v>19</v>
      </c>
      <c r="F116" s="245" t="s">
        <v>80</v>
      </c>
      <c r="G116" s="243"/>
      <c r="H116" s="246">
        <v>1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150</v>
      </c>
      <c r="AU116" s="252" t="s">
        <v>80</v>
      </c>
      <c r="AV116" s="14" t="s">
        <v>83</v>
      </c>
      <c r="AW116" s="14" t="s">
        <v>35</v>
      </c>
      <c r="AX116" s="14" t="s">
        <v>73</v>
      </c>
      <c r="AY116" s="252" t="s">
        <v>139</v>
      </c>
    </row>
    <row r="117" s="15" customFormat="1">
      <c r="A117" s="15"/>
      <c r="B117" s="253"/>
      <c r="C117" s="254"/>
      <c r="D117" s="233" t="s">
        <v>150</v>
      </c>
      <c r="E117" s="255" t="s">
        <v>19</v>
      </c>
      <c r="F117" s="256" t="s">
        <v>183</v>
      </c>
      <c r="G117" s="254"/>
      <c r="H117" s="257">
        <v>1</v>
      </c>
      <c r="I117" s="258"/>
      <c r="J117" s="254"/>
      <c r="K117" s="254"/>
      <c r="L117" s="259"/>
      <c r="M117" s="260"/>
      <c r="N117" s="261"/>
      <c r="O117" s="261"/>
      <c r="P117" s="261"/>
      <c r="Q117" s="261"/>
      <c r="R117" s="261"/>
      <c r="S117" s="261"/>
      <c r="T117" s="262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3" t="s">
        <v>150</v>
      </c>
      <c r="AU117" s="263" t="s">
        <v>80</v>
      </c>
      <c r="AV117" s="15" t="s">
        <v>146</v>
      </c>
      <c r="AW117" s="15" t="s">
        <v>35</v>
      </c>
      <c r="AX117" s="15" t="s">
        <v>80</v>
      </c>
      <c r="AY117" s="263" t="s">
        <v>139</v>
      </c>
    </row>
    <row r="118" s="2" customFormat="1" ht="37.8" customHeight="1">
      <c r="A118" s="39"/>
      <c r="B118" s="40"/>
      <c r="C118" s="213" t="s">
        <v>206</v>
      </c>
      <c r="D118" s="213" t="s">
        <v>141</v>
      </c>
      <c r="E118" s="214" t="s">
        <v>836</v>
      </c>
      <c r="F118" s="215" t="s">
        <v>837</v>
      </c>
      <c r="G118" s="216" t="s">
        <v>317</v>
      </c>
      <c r="H118" s="217">
        <v>1</v>
      </c>
      <c r="I118" s="218"/>
      <c r="J118" s="219">
        <f>ROUND(I118*H118,2)</f>
        <v>0</v>
      </c>
      <c r="K118" s="215" t="s">
        <v>19</v>
      </c>
      <c r="L118" s="45"/>
      <c r="M118" s="220" t="s">
        <v>19</v>
      </c>
      <c r="N118" s="221" t="s">
        <v>46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146</v>
      </c>
      <c r="AT118" s="224" t="s">
        <v>141</v>
      </c>
      <c r="AU118" s="224" t="s">
        <v>80</v>
      </c>
      <c r="AY118" s="18" t="s">
        <v>139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146</v>
      </c>
      <c r="BK118" s="225">
        <f>ROUND(I118*H118,2)</f>
        <v>0</v>
      </c>
      <c r="BL118" s="18" t="s">
        <v>146</v>
      </c>
      <c r="BM118" s="224" t="s">
        <v>274</v>
      </c>
    </row>
    <row r="119" s="2" customFormat="1">
      <c r="A119" s="39"/>
      <c r="B119" s="40"/>
      <c r="C119" s="41"/>
      <c r="D119" s="233" t="s">
        <v>304</v>
      </c>
      <c r="E119" s="41"/>
      <c r="F119" s="291" t="s">
        <v>838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304</v>
      </c>
      <c r="AU119" s="18" t="s">
        <v>80</v>
      </c>
    </row>
    <row r="120" s="14" customFormat="1">
      <c r="A120" s="14"/>
      <c r="B120" s="242"/>
      <c r="C120" s="243"/>
      <c r="D120" s="233" t="s">
        <v>150</v>
      </c>
      <c r="E120" s="244" t="s">
        <v>19</v>
      </c>
      <c r="F120" s="245" t="s">
        <v>80</v>
      </c>
      <c r="G120" s="243"/>
      <c r="H120" s="246">
        <v>1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150</v>
      </c>
      <c r="AU120" s="252" t="s">
        <v>80</v>
      </c>
      <c r="AV120" s="14" t="s">
        <v>83</v>
      </c>
      <c r="AW120" s="14" t="s">
        <v>35</v>
      </c>
      <c r="AX120" s="14" t="s">
        <v>73</v>
      </c>
      <c r="AY120" s="252" t="s">
        <v>139</v>
      </c>
    </row>
    <row r="121" s="15" customFormat="1">
      <c r="A121" s="15"/>
      <c r="B121" s="253"/>
      <c r="C121" s="254"/>
      <c r="D121" s="233" t="s">
        <v>150</v>
      </c>
      <c r="E121" s="255" t="s">
        <v>19</v>
      </c>
      <c r="F121" s="256" t="s">
        <v>183</v>
      </c>
      <c r="G121" s="254"/>
      <c r="H121" s="257">
        <v>1</v>
      </c>
      <c r="I121" s="258"/>
      <c r="J121" s="254"/>
      <c r="K121" s="254"/>
      <c r="L121" s="259"/>
      <c r="M121" s="260"/>
      <c r="N121" s="261"/>
      <c r="O121" s="261"/>
      <c r="P121" s="261"/>
      <c r="Q121" s="261"/>
      <c r="R121" s="261"/>
      <c r="S121" s="261"/>
      <c r="T121" s="262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3" t="s">
        <v>150</v>
      </c>
      <c r="AU121" s="263" t="s">
        <v>80</v>
      </c>
      <c r="AV121" s="15" t="s">
        <v>146</v>
      </c>
      <c r="AW121" s="15" t="s">
        <v>35</v>
      </c>
      <c r="AX121" s="15" t="s">
        <v>80</v>
      </c>
      <c r="AY121" s="263" t="s">
        <v>139</v>
      </c>
    </row>
    <row r="122" s="2" customFormat="1" ht="24.15" customHeight="1">
      <c r="A122" s="39"/>
      <c r="B122" s="40"/>
      <c r="C122" s="213" t="s">
        <v>211</v>
      </c>
      <c r="D122" s="213" t="s">
        <v>141</v>
      </c>
      <c r="E122" s="214" t="s">
        <v>839</v>
      </c>
      <c r="F122" s="215" t="s">
        <v>840</v>
      </c>
      <c r="G122" s="216" t="s">
        <v>317</v>
      </c>
      <c r="H122" s="217">
        <v>1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46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146</v>
      </c>
      <c r="AT122" s="224" t="s">
        <v>141</v>
      </c>
      <c r="AU122" s="224" t="s">
        <v>80</v>
      </c>
      <c r="AY122" s="18" t="s">
        <v>139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146</v>
      </c>
      <c r="BK122" s="225">
        <f>ROUND(I122*H122,2)</f>
        <v>0</v>
      </c>
      <c r="BL122" s="18" t="s">
        <v>146</v>
      </c>
      <c r="BM122" s="224" t="s">
        <v>288</v>
      </c>
    </row>
    <row r="123" s="2" customFormat="1">
      <c r="A123" s="39"/>
      <c r="B123" s="40"/>
      <c r="C123" s="41"/>
      <c r="D123" s="233" t="s">
        <v>304</v>
      </c>
      <c r="E123" s="41"/>
      <c r="F123" s="291" t="s">
        <v>841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304</v>
      </c>
      <c r="AU123" s="18" t="s">
        <v>80</v>
      </c>
    </row>
    <row r="124" s="14" customFormat="1">
      <c r="A124" s="14"/>
      <c r="B124" s="242"/>
      <c r="C124" s="243"/>
      <c r="D124" s="233" t="s">
        <v>150</v>
      </c>
      <c r="E124" s="244" t="s">
        <v>19</v>
      </c>
      <c r="F124" s="245" t="s">
        <v>80</v>
      </c>
      <c r="G124" s="243"/>
      <c r="H124" s="246">
        <v>1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150</v>
      </c>
      <c r="AU124" s="252" t="s">
        <v>80</v>
      </c>
      <c r="AV124" s="14" t="s">
        <v>83</v>
      </c>
      <c r="AW124" s="14" t="s">
        <v>35</v>
      </c>
      <c r="AX124" s="14" t="s">
        <v>73</v>
      </c>
      <c r="AY124" s="252" t="s">
        <v>139</v>
      </c>
    </row>
    <row r="125" s="15" customFormat="1">
      <c r="A125" s="15"/>
      <c r="B125" s="253"/>
      <c r="C125" s="254"/>
      <c r="D125" s="233" t="s">
        <v>150</v>
      </c>
      <c r="E125" s="255" t="s">
        <v>19</v>
      </c>
      <c r="F125" s="256" t="s">
        <v>183</v>
      </c>
      <c r="G125" s="254"/>
      <c r="H125" s="257">
        <v>1</v>
      </c>
      <c r="I125" s="258"/>
      <c r="J125" s="254"/>
      <c r="K125" s="254"/>
      <c r="L125" s="259"/>
      <c r="M125" s="260"/>
      <c r="N125" s="261"/>
      <c r="O125" s="261"/>
      <c r="P125" s="261"/>
      <c r="Q125" s="261"/>
      <c r="R125" s="261"/>
      <c r="S125" s="261"/>
      <c r="T125" s="26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3" t="s">
        <v>150</v>
      </c>
      <c r="AU125" s="263" t="s">
        <v>80</v>
      </c>
      <c r="AV125" s="15" t="s">
        <v>146</v>
      </c>
      <c r="AW125" s="15" t="s">
        <v>35</v>
      </c>
      <c r="AX125" s="15" t="s">
        <v>80</v>
      </c>
      <c r="AY125" s="263" t="s">
        <v>139</v>
      </c>
    </row>
    <row r="126" s="2" customFormat="1" ht="49.05" customHeight="1">
      <c r="A126" s="39"/>
      <c r="B126" s="40"/>
      <c r="C126" s="213" t="s">
        <v>218</v>
      </c>
      <c r="D126" s="213" t="s">
        <v>141</v>
      </c>
      <c r="E126" s="214" t="s">
        <v>842</v>
      </c>
      <c r="F126" s="215" t="s">
        <v>843</v>
      </c>
      <c r="G126" s="216" t="s">
        <v>317</v>
      </c>
      <c r="H126" s="217">
        <v>1</v>
      </c>
      <c r="I126" s="218"/>
      <c r="J126" s="219">
        <f>ROUND(I126*H126,2)</f>
        <v>0</v>
      </c>
      <c r="K126" s="215" t="s">
        <v>19</v>
      </c>
      <c r="L126" s="45"/>
      <c r="M126" s="220" t="s">
        <v>19</v>
      </c>
      <c r="N126" s="221" t="s">
        <v>46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146</v>
      </c>
      <c r="AT126" s="224" t="s">
        <v>141</v>
      </c>
      <c r="AU126" s="224" t="s">
        <v>80</v>
      </c>
      <c r="AY126" s="18" t="s">
        <v>139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146</v>
      </c>
      <c r="BK126" s="225">
        <f>ROUND(I126*H126,2)</f>
        <v>0</v>
      </c>
      <c r="BL126" s="18" t="s">
        <v>146</v>
      </c>
      <c r="BM126" s="224" t="s">
        <v>496</v>
      </c>
    </row>
    <row r="127" s="14" customFormat="1">
      <c r="A127" s="14"/>
      <c r="B127" s="242"/>
      <c r="C127" s="243"/>
      <c r="D127" s="233" t="s">
        <v>150</v>
      </c>
      <c r="E127" s="244" t="s">
        <v>19</v>
      </c>
      <c r="F127" s="245" t="s">
        <v>80</v>
      </c>
      <c r="G127" s="243"/>
      <c r="H127" s="246">
        <v>1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150</v>
      </c>
      <c r="AU127" s="252" t="s">
        <v>80</v>
      </c>
      <c r="AV127" s="14" t="s">
        <v>83</v>
      </c>
      <c r="AW127" s="14" t="s">
        <v>35</v>
      </c>
      <c r="AX127" s="14" t="s">
        <v>73</v>
      </c>
      <c r="AY127" s="252" t="s">
        <v>139</v>
      </c>
    </row>
    <row r="128" s="15" customFormat="1">
      <c r="A128" s="15"/>
      <c r="B128" s="253"/>
      <c r="C128" s="254"/>
      <c r="D128" s="233" t="s">
        <v>150</v>
      </c>
      <c r="E128" s="255" t="s">
        <v>19</v>
      </c>
      <c r="F128" s="256" t="s">
        <v>183</v>
      </c>
      <c r="G128" s="254"/>
      <c r="H128" s="257">
        <v>1</v>
      </c>
      <c r="I128" s="258"/>
      <c r="J128" s="254"/>
      <c r="K128" s="254"/>
      <c r="L128" s="259"/>
      <c r="M128" s="260"/>
      <c r="N128" s="261"/>
      <c r="O128" s="261"/>
      <c r="P128" s="261"/>
      <c r="Q128" s="261"/>
      <c r="R128" s="261"/>
      <c r="S128" s="261"/>
      <c r="T128" s="262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3" t="s">
        <v>150</v>
      </c>
      <c r="AU128" s="263" t="s">
        <v>80</v>
      </c>
      <c r="AV128" s="15" t="s">
        <v>146</v>
      </c>
      <c r="AW128" s="15" t="s">
        <v>35</v>
      </c>
      <c r="AX128" s="15" t="s">
        <v>80</v>
      </c>
      <c r="AY128" s="263" t="s">
        <v>139</v>
      </c>
    </row>
    <row r="129" s="2" customFormat="1" ht="49.05" customHeight="1">
      <c r="A129" s="39"/>
      <c r="B129" s="40"/>
      <c r="C129" s="213" t="s">
        <v>8</v>
      </c>
      <c r="D129" s="213" t="s">
        <v>141</v>
      </c>
      <c r="E129" s="214" t="s">
        <v>844</v>
      </c>
      <c r="F129" s="215" t="s">
        <v>845</v>
      </c>
      <c r="G129" s="216" t="s">
        <v>317</v>
      </c>
      <c r="H129" s="217">
        <v>1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46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146</v>
      </c>
      <c r="AT129" s="224" t="s">
        <v>141</v>
      </c>
      <c r="AU129" s="224" t="s">
        <v>80</v>
      </c>
      <c r="AY129" s="18" t="s">
        <v>139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146</v>
      </c>
      <c r="BK129" s="225">
        <f>ROUND(I129*H129,2)</f>
        <v>0</v>
      </c>
      <c r="BL129" s="18" t="s">
        <v>146</v>
      </c>
      <c r="BM129" s="224" t="s">
        <v>501</v>
      </c>
    </row>
    <row r="130" s="14" customFormat="1">
      <c r="A130" s="14"/>
      <c r="B130" s="242"/>
      <c r="C130" s="243"/>
      <c r="D130" s="233" t="s">
        <v>150</v>
      </c>
      <c r="E130" s="244" t="s">
        <v>19</v>
      </c>
      <c r="F130" s="245" t="s">
        <v>80</v>
      </c>
      <c r="G130" s="243"/>
      <c r="H130" s="246">
        <v>1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150</v>
      </c>
      <c r="AU130" s="252" t="s">
        <v>80</v>
      </c>
      <c r="AV130" s="14" t="s">
        <v>83</v>
      </c>
      <c r="AW130" s="14" t="s">
        <v>35</v>
      </c>
      <c r="AX130" s="14" t="s">
        <v>73</v>
      </c>
      <c r="AY130" s="252" t="s">
        <v>139</v>
      </c>
    </row>
    <row r="131" s="15" customFormat="1">
      <c r="A131" s="15"/>
      <c r="B131" s="253"/>
      <c r="C131" s="254"/>
      <c r="D131" s="233" t="s">
        <v>150</v>
      </c>
      <c r="E131" s="255" t="s">
        <v>19</v>
      </c>
      <c r="F131" s="256" t="s">
        <v>183</v>
      </c>
      <c r="G131" s="254"/>
      <c r="H131" s="257">
        <v>1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3" t="s">
        <v>150</v>
      </c>
      <c r="AU131" s="263" t="s">
        <v>80</v>
      </c>
      <c r="AV131" s="15" t="s">
        <v>146</v>
      </c>
      <c r="AW131" s="15" t="s">
        <v>35</v>
      </c>
      <c r="AX131" s="15" t="s">
        <v>80</v>
      </c>
      <c r="AY131" s="263" t="s">
        <v>139</v>
      </c>
    </row>
    <row r="132" s="2" customFormat="1" ht="24.15" customHeight="1">
      <c r="A132" s="39"/>
      <c r="B132" s="40"/>
      <c r="C132" s="213" t="s">
        <v>234</v>
      </c>
      <c r="D132" s="213" t="s">
        <v>141</v>
      </c>
      <c r="E132" s="214" t="s">
        <v>846</v>
      </c>
      <c r="F132" s="215" t="s">
        <v>847</v>
      </c>
      <c r="G132" s="216" t="s">
        <v>317</v>
      </c>
      <c r="H132" s="217">
        <v>1</v>
      </c>
      <c r="I132" s="218"/>
      <c r="J132" s="219">
        <f>ROUND(I132*H132,2)</f>
        <v>0</v>
      </c>
      <c r="K132" s="215" t="s">
        <v>19</v>
      </c>
      <c r="L132" s="45"/>
      <c r="M132" s="220" t="s">
        <v>19</v>
      </c>
      <c r="N132" s="221" t="s">
        <v>46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146</v>
      </c>
      <c r="AT132" s="224" t="s">
        <v>141</v>
      </c>
      <c r="AU132" s="224" t="s">
        <v>80</v>
      </c>
      <c r="AY132" s="18" t="s">
        <v>139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146</v>
      </c>
      <c r="BK132" s="225">
        <f>ROUND(I132*H132,2)</f>
        <v>0</v>
      </c>
      <c r="BL132" s="18" t="s">
        <v>146</v>
      </c>
      <c r="BM132" s="224" t="s">
        <v>506</v>
      </c>
    </row>
    <row r="133" s="2" customFormat="1">
      <c r="A133" s="39"/>
      <c r="B133" s="40"/>
      <c r="C133" s="41"/>
      <c r="D133" s="233" t="s">
        <v>304</v>
      </c>
      <c r="E133" s="41"/>
      <c r="F133" s="291" t="s">
        <v>848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304</v>
      </c>
      <c r="AU133" s="18" t="s">
        <v>80</v>
      </c>
    </row>
    <row r="134" s="14" customFormat="1">
      <c r="A134" s="14"/>
      <c r="B134" s="242"/>
      <c r="C134" s="243"/>
      <c r="D134" s="233" t="s">
        <v>150</v>
      </c>
      <c r="E134" s="244" t="s">
        <v>19</v>
      </c>
      <c r="F134" s="245" t="s">
        <v>80</v>
      </c>
      <c r="G134" s="243"/>
      <c r="H134" s="246">
        <v>1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150</v>
      </c>
      <c r="AU134" s="252" t="s">
        <v>80</v>
      </c>
      <c r="AV134" s="14" t="s">
        <v>83</v>
      </c>
      <c r="AW134" s="14" t="s">
        <v>35</v>
      </c>
      <c r="AX134" s="14" t="s">
        <v>73</v>
      </c>
      <c r="AY134" s="252" t="s">
        <v>139</v>
      </c>
    </row>
    <row r="135" s="15" customFormat="1">
      <c r="A135" s="15"/>
      <c r="B135" s="253"/>
      <c r="C135" s="254"/>
      <c r="D135" s="233" t="s">
        <v>150</v>
      </c>
      <c r="E135" s="255" t="s">
        <v>19</v>
      </c>
      <c r="F135" s="256" t="s">
        <v>183</v>
      </c>
      <c r="G135" s="254"/>
      <c r="H135" s="257">
        <v>1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3" t="s">
        <v>150</v>
      </c>
      <c r="AU135" s="263" t="s">
        <v>80</v>
      </c>
      <c r="AV135" s="15" t="s">
        <v>146</v>
      </c>
      <c r="AW135" s="15" t="s">
        <v>35</v>
      </c>
      <c r="AX135" s="15" t="s">
        <v>80</v>
      </c>
      <c r="AY135" s="263" t="s">
        <v>139</v>
      </c>
    </row>
    <row r="136" s="2" customFormat="1" ht="33" customHeight="1">
      <c r="A136" s="39"/>
      <c r="B136" s="40"/>
      <c r="C136" s="213" t="s">
        <v>241</v>
      </c>
      <c r="D136" s="213" t="s">
        <v>141</v>
      </c>
      <c r="E136" s="214" t="s">
        <v>849</v>
      </c>
      <c r="F136" s="215" t="s">
        <v>850</v>
      </c>
      <c r="G136" s="216" t="s">
        <v>317</v>
      </c>
      <c r="H136" s="217">
        <v>1</v>
      </c>
      <c r="I136" s="218"/>
      <c r="J136" s="219">
        <f>ROUND(I136*H136,2)</f>
        <v>0</v>
      </c>
      <c r="K136" s="215" t="s">
        <v>19</v>
      </c>
      <c r="L136" s="45"/>
      <c r="M136" s="220" t="s">
        <v>19</v>
      </c>
      <c r="N136" s="221" t="s">
        <v>46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146</v>
      </c>
      <c r="AT136" s="224" t="s">
        <v>141</v>
      </c>
      <c r="AU136" s="224" t="s">
        <v>80</v>
      </c>
      <c r="AY136" s="18" t="s">
        <v>139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146</v>
      </c>
      <c r="BK136" s="225">
        <f>ROUND(I136*H136,2)</f>
        <v>0</v>
      </c>
      <c r="BL136" s="18" t="s">
        <v>146</v>
      </c>
      <c r="BM136" s="224" t="s">
        <v>512</v>
      </c>
    </row>
    <row r="137" s="14" customFormat="1">
      <c r="A137" s="14"/>
      <c r="B137" s="242"/>
      <c r="C137" s="243"/>
      <c r="D137" s="233" t="s">
        <v>150</v>
      </c>
      <c r="E137" s="244" t="s">
        <v>19</v>
      </c>
      <c r="F137" s="245" t="s">
        <v>80</v>
      </c>
      <c r="G137" s="243"/>
      <c r="H137" s="246">
        <v>1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150</v>
      </c>
      <c r="AU137" s="252" t="s">
        <v>80</v>
      </c>
      <c r="AV137" s="14" t="s">
        <v>83</v>
      </c>
      <c r="AW137" s="14" t="s">
        <v>35</v>
      </c>
      <c r="AX137" s="14" t="s">
        <v>73</v>
      </c>
      <c r="AY137" s="252" t="s">
        <v>139</v>
      </c>
    </row>
    <row r="138" s="15" customFormat="1">
      <c r="A138" s="15"/>
      <c r="B138" s="253"/>
      <c r="C138" s="254"/>
      <c r="D138" s="233" t="s">
        <v>150</v>
      </c>
      <c r="E138" s="255" t="s">
        <v>19</v>
      </c>
      <c r="F138" s="256" t="s">
        <v>183</v>
      </c>
      <c r="G138" s="254"/>
      <c r="H138" s="257">
        <v>1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3" t="s">
        <v>150</v>
      </c>
      <c r="AU138" s="263" t="s">
        <v>80</v>
      </c>
      <c r="AV138" s="15" t="s">
        <v>146</v>
      </c>
      <c r="AW138" s="15" t="s">
        <v>35</v>
      </c>
      <c r="AX138" s="15" t="s">
        <v>80</v>
      </c>
      <c r="AY138" s="263" t="s">
        <v>139</v>
      </c>
    </row>
    <row r="139" s="2" customFormat="1" ht="24.15" customHeight="1">
      <c r="A139" s="39"/>
      <c r="B139" s="40"/>
      <c r="C139" s="213" t="s">
        <v>251</v>
      </c>
      <c r="D139" s="213" t="s">
        <v>141</v>
      </c>
      <c r="E139" s="214" t="s">
        <v>851</v>
      </c>
      <c r="F139" s="215" t="s">
        <v>852</v>
      </c>
      <c r="G139" s="216" t="s">
        <v>317</v>
      </c>
      <c r="H139" s="217">
        <v>1</v>
      </c>
      <c r="I139" s="218"/>
      <c r="J139" s="219">
        <f>ROUND(I139*H139,2)</f>
        <v>0</v>
      </c>
      <c r="K139" s="215" t="s">
        <v>19</v>
      </c>
      <c r="L139" s="45"/>
      <c r="M139" s="220" t="s">
        <v>19</v>
      </c>
      <c r="N139" s="221" t="s">
        <v>46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146</v>
      </c>
      <c r="AT139" s="224" t="s">
        <v>141</v>
      </c>
      <c r="AU139" s="224" t="s">
        <v>80</v>
      </c>
      <c r="AY139" s="18" t="s">
        <v>139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146</v>
      </c>
      <c r="BK139" s="225">
        <f>ROUND(I139*H139,2)</f>
        <v>0</v>
      </c>
      <c r="BL139" s="18" t="s">
        <v>146</v>
      </c>
      <c r="BM139" s="224" t="s">
        <v>517</v>
      </c>
    </row>
    <row r="140" s="2" customFormat="1">
      <c r="A140" s="39"/>
      <c r="B140" s="40"/>
      <c r="C140" s="41"/>
      <c r="D140" s="233" t="s">
        <v>304</v>
      </c>
      <c r="E140" s="41"/>
      <c r="F140" s="291" t="s">
        <v>853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304</v>
      </c>
      <c r="AU140" s="18" t="s">
        <v>80</v>
      </c>
    </row>
    <row r="141" s="14" customFormat="1">
      <c r="A141" s="14"/>
      <c r="B141" s="242"/>
      <c r="C141" s="243"/>
      <c r="D141" s="233" t="s">
        <v>150</v>
      </c>
      <c r="E141" s="244" t="s">
        <v>19</v>
      </c>
      <c r="F141" s="245" t="s">
        <v>80</v>
      </c>
      <c r="G141" s="243"/>
      <c r="H141" s="246">
        <v>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150</v>
      </c>
      <c r="AU141" s="252" t="s">
        <v>80</v>
      </c>
      <c r="AV141" s="14" t="s">
        <v>83</v>
      </c>
      <c r="AW141" s="14" t="s">
        <v>35</v>
      </c>
      <c r="AX141" s="14" t="s">
        <v>73</v>
      </c>
      <c r="AY141" s="252" t="s">
        <v>139</v>
      </c>
    </row>
    <row r="142" s="15" customFormat="1">
      <c r="A142" s="15"/>
      <c r="B142" s="253"/>
      <c r="C142" s="254"/>
      <c r="D142" s="233" t="s">
        <v>150</v>
      </c>
      <c r="E142" s="255" t="s">
        <v>19</v>
      </c>
      <c r="F142" s="256" t="s">
        <v>183</v>
      </c>
      <c r="G142" s="254"/>
      <c r="H142" s="257">
        <v>1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150</v>
      </c>
      <c r="AU142" s="263" t="s">
        <v>80</v>
      </c>
      <c r="AV142" s="15" t="s">
        <v>146</v>
      </c>
      <c r="AW142" s="15" t="s">
        <v>35</v>
      </c>
      <c r="AX142" s="15" t="s">
        <v>80</v>
      </c>
      <c r="AY142" s="263" t="s">
        <v>139</v>
      </c>
    </row>
    <row r="143" s="2" customFormat="1" ht="24.15" customHeight="1">
      <c r="A143" s="39"/>
      <c r="B143" s="40"/>
      <c r="C143" s="213" t="s">
        <v>257</v>
      </c>
      <c r="D143" s="213" t="s">
        <v>141</v>
      </c>
      <c r="E143" s="214" t="s">
        <v>854</v>
      </c>
      <c r="F143" s="215" t="s">
        <v>855</v>
      </c>
      <c r="G143" s="216" t="s">
        <v>317</v>
      </c>
      <c r="H143" s="217">
        <v>1</v>
      </c>
      <c r="I143" s="218"/>
      <c r="J143" s="219">
        <f>ROUND(I143*H143,2)</f>
        <v>0</v>
      </c>
      <c r="K143" s="215" t="s">
        <v>19</v>
      </c>
      <c r="L143" s="45"/>
      <c r="M143" s="220" t="s">
        <v>19</v>
      </c>
      <c r="N143" s="221" t="s">
        <v>46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146</v>
      </c>
      <c r="AT143" s="224" t="s">
        <v>141</v>
      </c>
      <c r="AU143" s="224" t="s">
        <v>80</v>
      </c>
      <c r="AY143" s="18" t="s">
        <v>139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146</v>
      </c>
      <c r="BK143" s="225">
        <f>ROUND(I143*H143,2)</f>
        <v>0</v>
      </c>
      <c r="BL143" s="18" t="s">
        <v>146</v>
      </c>
      <c r="BM143" s="224" t="s">
        <v>522</v>
      </c>
    </row>
    <row r="144" s="2" customFormat="1">
      <c r="A144" s="39"/>
      <c r="B144" s="40"/>
      <c r="C144" s="41"/>
      <c r="D144" s="233" t="s">
        <v>304</v>
      </c>
      <c r="E144" s="41"/>
      <c r="F144" s="291" t="s">
        <v>856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304</v>
      </c>
      <c r="AU144" s="18" t="s">
        <v>80</v>
      </c>
    </row>
    <row r="145" s="14" customFormat="1">
      <c r="A145" s="14"/>
      <c r="B145" s="242"/>
      <c r="C145" s="243"/>
      <c r="D145" s="233" t="s">
        <v>150</v>
      </c>
      <c r="E145" s="244" t="s">
        <v>19</v>
      </c>
      <c r="F145" s="245" t="s">
        <v>80</v>
      </c>
      <c r="G145" s="243"/>
      <c r="H145" s="246">
        <v>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150</v>
      </c>
      <c r="AU145" s="252" t="s">
        <v>80</v>
      </c>
      <c r="AV145" s="14" t="s">
        <v>83</v>
      </c>
      <c r="AW145" s="14" t="s">
        <v>35</v>
      </c>
      <c r="AX145" s="14" t="s">
        <v>73</v>
      </c>
      <c r="AY145" s="252" t="s">
        <v>139</v>
      </c>
    </row>
    <row r="146" s="15" customFormat="1">
      <c r="A146" s="15"/>
      <c r="B146" s="253"/>
      <c r="C146" s="254"/>
      <c r="D146" s="233" t="s">
        <v>150</v>
      </c>
      <c r="E146" s="255" t="s">
        <v>19</v>
      </c>
      <c r="F146" s="256" t="s">
        <v>183</v>
      </c>
      <c r="G146" s="254"/>
      <c r="H146" s="257">
        <v>1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3" t="s">
        <v>150</v>
      </c>
      <c r="AU146" s="263" t="s">
        <v>80</v>
      </c>
      <c r="AV146" s="15" t="s">
        <v>146</v>
      </c>
      <c r="AW146" s="15" t="s">
        <v>35</v>
      </c>
      <c r="AX146" s="15" t="s">
        <v>80</v>
      </c>
      <c r="AY146" s="263" t="s">
        <v>139</v>
      </c>
    </row>
    <row r="147" s="2" customFormat="1" ht="24.15" customHeight="1">
      <c r="A147" s="39"/>
      <c r="B147" s="40"/>
      <c r="C147" s="213" t="s">
        <v>265</v>
      </c>
      <c r="D147" s="213" t="s">
        <v>141</v>
      </c>
      <c r="E147" s="214" t="s">
        <v>857</v>
      </c>
      <c r="F147" s="215" t="s">
        <v>858</v>
      </c>
      <c r="G147" s="216" t="s">
        <v>317</v>
      </c>
      <c r="H147" s="217">
        <v>1</v>
      </c>
      <c r="I147" s="218"/>
      <c r="J147" s="219">
        <f>ROUND(I147*H147,2)</f>
        <v>0</v>
      </c>
      <c r="K147" s="215" t="s">
        <v>19</v>
      </c>
      <c r="L147" s="45"/>
      <c r="M147" s="220" t="s">
        <v>19</v>
      </c>
      <c r="N147" s="221" t="s">
        <v>46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146</v>
      </c>
      <c r="AT147" s="224" t="s">
        <v>141</v>
      </c>
      <c r="AU147" s="224" t="s">
        <v>80</v>
      </c>
      <c r="AY147" s="18" t="s">
        <v>139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146</v>
      </c>
      <c r="BK147" s="225">
        <f>ROUND(I147*H147,2)</f>
        <v>0</v>
      </c>
      <c r="BL147" s="18" t="s">
        <v>146</v>
      </c>
      <c r="BM147" s="224" t="s">
        <v>524</v>
      </c>
    </row>
    <row r="148" s="2" customFormat="1">
      <c r="A148" s="39"/>
      <c r="B148" s="40"/>
      <c r="C148" s="41"/>
      <c r="D148" s="233" t="s">
        <v>304</v>
      </c>
      <c r="E148" s="41"/>
      <c r="F148" s="291" t="s">
        <v>859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304</v>
      </c>
      <c r="AU148" s="18" t="s">
        <v>80</v>
      </c>
    </row>
    <row r="149" s="14" customFormat="1">
      <c r="A149" s="14"/>
      <c r="B149" s="242"/>
      <c r="C149" s="243"/>
      <c r="D149" s="233" t="s">
        <v>150</v>
      </c>
      <c r="E149" s="244" t="s">
        <v>19</v>
      </c>
      <c r="F149" s="245" t="s">
        <v>80</v>
      </c>
      <c r="G149" s="243"/>
      <c r="H149" s="246">
        <v>1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150</v>
      </c>
      <c r="AU149" s="252" t="s">
        <v>80</v>
      </c>
      <c r="AV149" s="14" t="s">
        <v>83</v>
      </c>
      <c r="AW149" s="14" t="s">
        <v>35</v>
      </c>
      <c r="AX149" s="14" t="s">
        <v>73</v>
      </c>
      <c r="AY149" s="252" t="s">
        <v>139</v>
      </c>
    </row>
    <row r="150" s="15" customFormat="1">
      <c r="A150" s="15"/>
      <c r="B150" s="253"/>
      <c r="C150" s="254"/>
      <c r="D150" s="233" t="s">
        <v>150</v>
      </c>
      <c r="E150" s="255" t="s">
        <v>19</v>
      </c>
      <c r="F150" s="256" t="s">
        <v>183</v>
      </c>
      <c r="G150" s="254"/>
      <c r="H150" s="257">
        <v>1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3" t="s">
        <v>150</v>
      </c>
      <c r="AU150" s="263" t="s">
        <v>80</v>
      </c>
      <c r="AV150" s="15" t="s">
        <v>146</v>
      </c>
      <c r="AW150" s="15" t="s">
        <v>35</v>
      </c>
      <c r="AX150" s="15" t="s">
        <v>80</v>
      </c>
      <c r="AY150" s="263" t="s">
        <v>139</v>
      </c>
    </row>
    <row r="151" s="2" customFormat="1" ht="24.15" customHeight="1">
      <c r="A151" s="39"/>
      <c r="B151" s="40"/>
      <c r="C151" s="213" t="s">
        <v>274</v>
      </c>
      <c r="D151" s="213" t="s">
        <v>141</v>
      </c>
      <c r="E151" s="214" t="s">
        <v>860</v>
      </c>
      <c r="F151" s="215" t="s">
        <v>861</v>
      </c>
      <c r="G151" s="216" t="s">
        <v>317</v>
      </c>
      <c r="H151" s="217">
        <v>1</v>
      </c>
      <c r="I151" s="218"/>
      <c r="J151" s="219">
        <f>ROUND(I151*H151,2)</f>
        <v>0</v>
      </c>
      <c r="K151" s="215" t="s">
        <v>19</v>
      </c>
      <c r="L151" s="45"/>
      <c r="M151" s="220" t="s">
        <v>19</v>
      </c>
      <c r="N151" s="221" t="s">
        <v>46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146</v>
      </c>
      <c r="AT151" s="224" t="s">
        <v>141</v>
      </c>
      <c r="AU151" s="224" t="s">
        <v>80</v>
      </c>
      <c r="AY151" s="18" t="s">
        <v>139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146</v>
      </c>
      <c r="BK151" s="225">
        <f>ROUND(I151*H151,2)</f>
        <v>0</v>
      </c>
      <c r="BL151" s="18" t="s">
        <v>146</v>
      </c>
      <c r="BM151" s="224" t="s">
        <v>525</v>
      </c>
    </row>
    <row r="152" s="2" customFormat="1">
      <c r="A152" s="39"/>
      <c r="B152" s="40"/>
      <c r="C152" s="41"/>
      <c r="D152" s="233" t="s">
        <v>304</v>
      </c>
      <c r="E152" s="41"/>
      <c r="F152" s="291" t="s">
        <v>862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304</v>
      </c>
      <c r="AU152" s="18" t="s">
        <v>80</v>
      </c>
    </row>
    <row r="153" s="14" customFormat="1">
      <c r="A153" s="14"/>
      <c r="B153" s="242"/>
      <c r="C153" s="243"/>
      <c r="D153" s="233" t="s">
        <v>150</v>
      </c>
      <c r="E153" s="244" t="s">
        <v>19</v>
      </c>
      <c r="F153" s="245" t="s">
        <v>80</v>
      </c>
      <c r="G153" s="243"/>
      <c r="H153" s="246">
        <v>1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150</v>
      </c>
      <c r="AU153" s="252" t="s">
        <v>80</v>
      </c>
      <c r="AV153" s="14" t="s">
        <v>83</v>
      </c>
      <c r="AW153" s="14" t="s">
        <v>35</v>
      </c>
      <c r="AX153" s="14" t="s">
        <v>73</v>
      </c>
      <c r="AY153" s="252" t="s">
        <v>139</v>
      </c>
    </row>
    <row r="154" s="15" customFormat="1">
      <c r="A154" s="15"/>
      <c r="B154" s="253"/>
      <c r="C154" s="254"/>
      <c r="D154" s="233" t="s">
        <v>150</v>
      </c>
      <c r="E154" s="255" t="s">
        <v>19</v>
      </c>
      <c r="F154" s="256" t="s">
        <v>183</v>
      </c>
      <c r="G154" s="254"/>
      <c r="H154" s="257">
        <v>1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150</v>
      </c>
      <c r="AU154" s="263" t="s">
        <v>80</v>
      </c>
      <c r="AV154" s="15" t="s">
        <v>146</v>
      </c>
      <c r="AW154" s="15" t="s">
        <v>35</v>
      </c>
      <c r="AX154" s="15" t="s">
        <v>80</v>
      </c>
      <c r="AY154" s="263" t="s">
        <v>139</v>
      </c>
    </row>
    <row r="155" s="2" customFormat="1" ht="37.8" customHeight="1">
      <c r="A155" s="39"/>
      <c r="B155" s="40"/>
      <c r="C155" s="213" t="s">
        <v>281</v>
      </c>
      <c r="D155" s="213" t="s">
        <v>141</v>
      </c>
      <c r="E155" s="214" t="s">
        <v>863</v>
      </c>
      <c r="F155" s="215" t="s">
        <v>864</v>
      </c>
      <c r="G155" s="216" t="s">
        <v>317</v>
      </c>
      <c r="H155" s="217">
        <v>1</v>
      </c>
      <c r="I155" s="218"/>
      <c r="J155" s="219">
        <f>ROUND(I155*H155,2)</f>
        <v>0</v>
      </c>
      <c r="K155" s="215" t="s">
        <v>19</v>
      </c>
      <c r="L155" s="45"/>
      <c r="M155" s="220" t="s">
        <v>19</v>
      </c>
      <c r="N155" s="221" t="s">
        <v>46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146</v>
      </c>
      <c r="AT155" s="224" t="s">
        <v>141</v>
      </c>
      <c r="AU155" s="224" t="s">
        <v>80</v>
      </c>
      <c r="AY155" s="18" t="s">
        <v>139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146</v>
      </c>
      <c r="BK155" s="225">
        <f>ROUND(I155*H155,2)</f>
        <v>0</v>
      </c>
      <c r="BL155" s="18" t="s">
        <v>146</v>
      </c>
      <c r="BM155" s="224" t="s">
        <v>529</v>
      </c>
    </row>
    <row r="156" s="14" customFormat="1">
      <c r="A156" s="14"/>
      <c r="B156" s="242"/>
      <c r="C156" s="243"/>
      <c r="D156" s="233" t="s">
        <v>150</v>
      </c>
      <c r="E156" s="244" t="s">
        <v>19</v>
      </c>
      <c r="F156" s="245" t="s">
        <v>80</v>
      </c>
      <c r="G156" s="243"/>
      <c r="H156" s="246">
        <v>1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150</v>
      </c>
      <c r="AU156" s="252" t="s">
        <v>80</v>
      </c>
      <c r="AV156" s="14" t="s">
        <v>83</v>
      </c>
      <c r="AW156" s="14" t="s">
        <v>35</v>
      </c>
      <c r="AX156" s="14" t="s">
        <v>73</v>
      </c>
      <c r="AY156" s="252" t="s">
        <v>139</v>
      </c>
    </row>
    <row r="157" s="15" customFormat="1">
      <c r="A157" s="15"/>
      <c r="B157" s="253"/>
      <c r="C157" s="254"/>
      <c r="D157" s="233" t="s">
        <v>150</v>
      </c>
      <c r="E157" s="255" t="s">
        <v>19</v>
      </c>
      <c r="F157" s="256" t="s">
        <v>183</v>
      </c>
      <c r="G157" s="254"/>
      <c r="H157" s="257">
        <v>1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3" t="s">
        <v>150</v>
      </c>
      <c r="AU157" s="263" t="s">
        <v>80</v>
      </c>
      <c r="AV157" s="15" t="s">
        <v>146</v>
      </c>
      <c r="AW157" s="15" t="s">
        <v>35</v>
      </c>
      <c r="AX157" s="15" t="s">
        <v>80</v>
      </c>
      <c r="AY157" s="263" t="s">
        <v>139</v>
      </c>
    </row>
    <row r="158" s="2" customFormat="1" ht="16.5" customHeight="1">
      <c r="A158" s="39"/>
      <c r="B158" s="40"/>
      <c r="C158" s="213" t="s">
        <v>288</v>
      </c>
      <c r="D158" s="213" t="s">
        <v>141</v>
      </c>
      <c r="E158" s="214" t="s">
        <v>865</v>
      </c>
      <c r="F158" s="215" t="s">
        <v>866</v>
      </c>
      <c r="G158" s="216" t="s">
        <v>317</v>
      </c>
      <c r="H158" s="217">
        <v>1</v>
      </c>
      <c r="I158" s="218"/>
      <c r="J158" s="219">
        <f>ROUND(I158*H158,2)</f>
        <v>0</v>
      </c>
      <c r="K158" s="215" t="s">
        <v>19</v>
      </c>
      <c r="L158" s="45"/>
      <c r="M158" s="220" t="s">
        <v>19</v>
      </c>
      <c r="N158" s="221" t="s">
        <v>46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146</v>
      </c>
      <c r="AT158" s="224" t="s">
        <v>141</v>
      </c>
      <c r="AU158" s="224" t="s">
        <v>80</v>
      </c>
      <c r="AY158" s="18" t="s">
        <v>139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146</v>
      </c>
      <c r="BK158" s="225">
        <f>ROUND(I158*H158,2)</f>
        <v>0</v>
      </c>
      <c r="BL158" s="18" t="s">
        <v>146</v>
      </c>
      <c r="BM158" s="224" t="s">
        <v>534</v>
      </c>
    </row>
    <row r="159" s="2" customFormat="1">
      <c r="A159" s="39"/>
      <c r="B159" s="40"/>
      <c r="C159" s="41"/>
      <c r="D159" s="233" t="s">
        <v>304</v>
      </c>
      <c r="E159" s="41"/>
      <c r="F159" s="291" t="s">
        <v>867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304</v>
      </c>
      <c r="AU159" s="18" t="s">
        <v>80</v>
      </c>
    </row>
    <row r="160" s="14" customFormat="1">
      <c r="A160" s="14"/>
      <c r="B160" s="242"/>
      <c r="C160" s="243"/>
      <c r="D160" s="233" t="s">
        <v>150</v>
      </c>
      <c r="E160" s="244" t="s">
        <v>19</v>
      </c>
      <c r="F160" s="245" t="s">
        <v>80</v>
      </c>
      <c r="G160" s="243"/>
      <c r="H160" s="246">
        <v>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150</v>
      </c>
      <c r="AU160" s="252" t="s">
        <v>80</v>
      </c>
      <c r="AV160" s="14" t="s">
        <v>83</v>
      </c>
      <c r="AW160" s="14" t="s">
        <v>35</v>
      </c>
      <c r="AX160" s="14" t="s">
        <v>73</v>
      </c>
      <c r="AY160" s="252" t="s">
        <v>139</v>
      </c>
    </row>
    <row r="161" s="15" customFormat="1">
      <c r="A161" s="15"/>
      <c r="B161" s="253"/>
      <c r="C161" s="254"/>
      <c r="D161" s="233" t="s">
        <v>150</v>
      </c>
      <c r="E161" s="255" t="s">
        <v>19</v>
      </c>
      <c r="F161" s="256" t="s">
        <v>183</v>
      </c>
      <c r="G161" s="254"/>
      <c r="H161" s="257">
        <v>1</v>
      </c>
      <c r="I161" s="258"/>
      <c r="J161" s="254"/>
      <c r="K161" s="254"/>
      <c r="L161" s="259"/>
      <c r="M161" s="295"/>
      <c r="N161" s="296"/>
      <c r="O161" s="296"/>
      <c r="P161" s="296"/>
      <c r="Q161" s="296"/>
      <c r="R161" s="296"/>
      <c r="S161" s="296"/>
      <c r="T161" s="29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3" t="s">
        <v>150</v>
      </c>
      <c r="AU161" s="263" t="s">
        <v>80</v>
      </c>
      <c r="AV161" s="15" t="s">
        <v>146</v>
      </c>
      <c r="AW161" s="15" t="s">
        <v>35</v>
      </c>
      <c r="AX161" s="15" t="s">
        <v>80</v>
      </c>
      <c r="AY161" s="263" t="s">
        <v>139</v>
      </c>
    </row>
    <row r="162" s="2" customFormat="1" ht="6.96" customHeight="1">
      <c r="A162" s="39"/>
      <c r="B162" s="60"/>
      <c r="C162" s="61"/>
      <c r="D162" s="61"/>
      <c r="E162" s="61"/>
      <c r="F162" s="61"/>
      <c r="G162" s="61"/>
      <c r="H162" s="61"/>
      <c r="I162" s="61"/>
      <c r="J162" s="61"/>
      <c r="K162" s="61"/>
      <c r="L162" s="45"/>
      <c r="M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</row>
  </sheetData>
  <sheetProtection sheet="1" autoFilter="0" formatColumns="0" formatRows="0" objects="1" scenarios="1" spinCount="100000" saltValue="RQkDI73BUUWL7p2KoGe2LbITuUpButGMPdyUyz3yGXEkHV3BpIspZPAqAo3YshiXzDp7tbjxqpGuQ5dP6QcdGg==" hashValue="ZAdZOziXpNmL8tsl88hDh+pzYpgCW12TPw4oPyT0fPgCPDi23luOPCCOdOubGmtu5sivwvRxBfCZa+1a0eyiiA==" algorithmName="SHA-512" password="CC35"/>
  <autoFilter ref="C85:K16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2025-05-28T07:38:40Z</dcterms:created>
  <dcterms:modified xsi:type="dcterms:W3CDTF">2025-05-28T07:38:48Z</dcterms:modified>
</cp:coreProperties>
</file>